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20" windowWidth="27795" windowHeight="12585"/>
  </bookViews>
  <sheets>
    <sheet name="Расчет" sheetId="1" r:id="rId1"/>
    <sheet name="Справка" sheetId="2" r:id="rId2"/>
  </sheets>
  <calcPr calcId="145621"/>
</workbook>
</file>

<file path=xl/calcChain.xml><?xml version="1.0" encoding="utf-8"?>
<calcChain xmlns="http://schemas.openxmlformats.org/spreadsheetml/2006/main">
  <c r="E17" i="1"/>
  <c r="F128" l="1"/>
  <c r="F123"/>
  <c r="F118"/>
  <c r="F113"/>
  <c r="F109"/>
  <c r="F105"/>
  <c r="F101"/>
  <c r="F98"/>
  <c r="F94"/>
  <c r="F90"/>
  <c r="F87"/>
  <c r="F84"/>
  <c r="I80"/>
  <c r="H83" s="1"/>
  <c r="F80"/>
  <c r="F76"/>
  <c r="F73"/>
  <c r="F70"/>
  <c r="F67"/>
  <c r="F64"/>
  <c r="F61"/>
  <c r="F58"/>
  <c r="F45"/>
  <c r="F42"/>
  <c r="F38"/>
  <c r="F27" l="1"/>
  <c r="E34"/>
  <c r="F31" s="1"/>
  <c r="E22"/>
  <c r="F21" s="1"/>
  <c r="F19"/>
  <c r="F15"/>
  <c r="E12"/>
  <c r="F10" s="1"/>
  <c r="F6"/>
</calcChain>
</file>

<file path=xl/sharedStrings.xml><?xml version="1.0" encoding="utf-8"?>
<sst xmlns="http://schemas.openxmlformats.org/spreadsheetml/2006/main" count="236" uniqueCount="116">
  <si>
    <t>Основные формулы электротехники</t>
  </si>
  <si>
    <t>Измеряемые величины</t>
  </si>
  <si>
    <t>Формулы</t>
  </si>
  <si>
    <t>Обозначение и единицы измерения</t>
  </si>
  <si>
    <t>РАСЧЕТ</t>
  </si>
  <si>
    <t>ТЕОРИЯ</t>
  </si>
  <si>
    <t xml:space="preserve">Сопротивление </t>
  </si>
  <si>
    <t xml:space="preserve">проводника омическое </t>
  </si>
  <si>
    <t>(при постоянном токе)</t>
  </si>
  <si>
    <r>
      <t>r</t>
    </r>
    <r>
      <rPr>
        <vertAlign val="subscript"/>
        <sz val="14"/>
        <color theme="1"/>
        <rFont val="Times New Roman"/>
        <family val="1"/>
        <charset val="204"/>
      </rPr>
      <t>0</t>
    </r>
    <r>
      <rPr>
        <sz val="14"/>
        <color theme="1"/>
        <rFont val="Times New Roman"/>
        <family val="1"/>
        <charset val="204"/>
      </rPr>
      <t xml:space="preserve"> - омическое сопротивление, Ом; </t>
    </r>
    <r>
      <rPr>
        <sz val="14"/>
        <color theme="1"/>
        <rFont val="Calibri"/>
        <family val="2"/>
        <charset val="204"/>
      </rPr>
      <t/>
    </r>
  </si>
  <si>
    <t xml:space="preserve"> l - длина, м; </t>
  </si>
  <si>
    <t xml:space="preserve"> s - сечение, мм2.</t>
  </si>
  <si>
    <t xml:space="preserve">ρ - удельное сопротивление Ом*мм2; </t>
  </si>
  <si>
    <t xml:space="preserve">Таблица значений удельного электрического сопротивления, </t>
  </si>
  <si>
    <t xml:space="preserve"> мкОм·м (микроом-метр) = Ом·мм2/м  (равные числовые величины) </t>
  </si>
  <si>
    <t xml:space="preserve">при температуре окружающей среды 20 градусов по Цельсию </t>
  </si>
  <si>
    <t xml:space="preserve"> Серебро - 0,015-0,016 </t>
  </si>
  <si>
    <t xml:space="preserve"> Медь - 0,0172-0,0180 </t>
  </si>
  <si>
    <t xml:space="preserve"> Золото - 0,024 </t>
  </si>
  <si>
    <t xml:space="preserve"> Алюминий - 0.026-0.030 </t>
  </si>
  <si>
    <t xml:space="preserve"> Вольфрам - 0,053-0,055 </t>
  </si>
  <si>
    <t xml:space="preserve"> Цинк 0,053-0,062 </t>
  </si>
  <si>
    <t xml:space="preserve"> Никель - 0.068-0,073 </t>
  </si>
  <si>
    <t xml:space="preserve"> Латунь (сплав меди с цинком) - 0,043 - 0,108 </t>
  </si>
  <si>
    <t xml:space="preserve"> Железо - 0,098 </t>
  </si>
  <si>
    <t xml:space="preserve"> Сталь - 0,10-0,14 </t>
  </si>
  <si>
    <t xml:space="preserve"> Олово - 0,12 </t>
  </si>
  <si>
    <t xml:space="preserve"> Оловяно-свинцовый припой - 0,14 - 0,16 </t>
  </si>
  <si>
    <t xml:space="preserve"> Бронзовые сплавы - 0,02 - 0,2 </t>
  </si>
  <si>
    <t xml:space="preserve"> Свинец - 0,217 - 0,227 </t>
  </si>
  <si>
    <t xml:space="preserve"> Никелин - 0,4 </t>
  </si>
  <si>
    <t xml:space="preserve"> Манганин - 0,42 - 0,48 </t>
  </si>
  <si>
    <t xml:space="preserve"> Константан - 0,48 - 0,52 </t>
  </si>
  <si>
    <t xml:space="preserve"> Нихром - 1,05-1,40 </t>
  </si>
  <si>
    <t xml:space="preserve"> Фехраль - 1,15-1,35 </t>
  </si>
  <si>
    <t xml:space="preserve"> Угольно-графитовые щётки для электрических машин - 20-50 </t>
  </si>
  <si>
    <t xml:space="preserve"> Угольный сварочный электрод - 50-90 мкОм·м </t>
  </si>
  <si>
    <t xml:space="preserve"> Минералка (с минерализацией воды - 2-7 грамм на литр) - 1-4 *10^6  мкОм·м = 1-4 Ом•м </t>
  </si>
  <si>
    <t xml:space="preserve"> Вода грунтовая - 10-50 *10^6 </t>
  </si>
  <si>
    <t xml:space="preserve"> Влажная / сырая садовая земля (верхний слой почвы, грунта - после поливки) - 20-60 *10^6</t>
  </si>
  <si>
    <t>Результат</t>
  </si>
  <si>
    <t xml:space="preserve">Исходные данные </t>
  </si>
  <si>
    <t>Индуктивное (реактивное)</t>
  </si>
  <si>
    <t>сопротивление</t>
  </si>
  <si>
    <r>
      <t>Х</t>
    </r>
    <r>
      <rPr>
        <vertAlign val="subscript"/>
        <sz val="14"/>
        <color theme="1"/>
        <rFont val="Times New Roman"/>
        <family val="1"/>
        <charset val="204"/>
      </rPr>
      <t>L</t>
    </r>
    <r>
      <rPr>
        <sz val="14"/>
        <color theme="1"/>
        <rFont val="Times New Roman"/>
        <family val="1"/>
        <charset val="204"/>
      </rPr>
      <t xml:space="preserve"> - индуктивное сопротивление, Ом;</t>
    </r>
  </si>
  <si>
    <r>
      <t xml:space="preserve">при частоте </t>
    </r>
    <r>
      <rPr>
        <i/>
        <sz val="14"/>
        <color theme="1"/>
        <rFont val="Times New Roman"/>
        <family val="1"/>
        <charset val="204"/>
      </rPr>
      <t>f</t>
    </r>
    <r>
      <rPr>
        <sz val="14"/>
        <color theme="1"/>
        <rFont val="Times New Roman"/>
        <family val="1"/>
        <charset val="204"/>
      </rPr>
      <t>=50 Гц; ω=314;</t>
    </r>
  </si>
  <si>
    <t xml:space="preserve">L - коэффициент самоиндукции </t>
  </si>
  <si>
    <t>(индуктивность), Гц</t>
  </si>
  <si>
    <t>Емкостное (реактивное)</t>
  </si>
  <si>
    <r>
      <t>Х</t>
    </r>
    <r>
      <rPr>
        <vertAlign val="subscript"/>
        <sz val="14"/>
        <color theme="1"/>
        <rFont val="Times New Roman"/>
        <family val="1"/>
        <charset val="204"/>
      </rPr>
      <t>С</t>
    </r>
    <r>
      <rPr>
        <sz val="14"/>
        <color theme="1"/>
        <rFont val="Times New Roman"/>
        <family val="1"/>
        <charset val="204"/>
      </rPr>
      <t xml:space="preserve"> - емкостное сопротивление, Ом;</t>
    </r>
  </si>
  <si>
    <t>С - емкость, Ф;</t>
  </si>
  <si>
    <t>Полное реактивное</t>
  </si>
  <si>
    <t>Активное сопротивление</t>
  </si>
  <si>
    <t>при переменном токе</t>
  </si>
  <si>
    <t xml:space="preserve">r - активное сопротивление, Ом; </t>
  </si>
  <si>
    <t>k - коэффициент, учитывающий</t>
  </si>
  <si>
    <t>поверхностный эффект, а магнитных</t>
  </si>
  <si>
    <t>проводниках - также явление</t>
  </si>
  <si>
    <t>намагничивания</t>
  </si>
  <si>
    <t>=</t>
  </si>
  <si>
    <t>Полное сопротивление</t>
  </si>
  <si>
    <t>переменному току</t>
  </si>
  <si>
    <t>Z - полное сопротивление, Ом</t>
  </si>
  <si>
    <t>или</t>
  </si>
  <si>
    <t>Тепловой эффект тока</t>
  </si>
  <si>
    <t>Q - количество выделяемого тепла, кал.</t>
  </si>
  <si>
    <t>I - ток, А;</t>
  </si>
  <si>
    <t>t - время протекания тока, сек;</t>
  </si>
  <si>
    <t>r - сопротивление, Ом;</t>
  </si>
  <si>
    <t>U - напряжение, В;</t>
  </si>
  <si>
    <t>Химический эффект тока</t>
  </si>
  <si>
    <t>А - кол-во вещества, отложившегося</t>
  </si>
  <si>
    <t>на электроде, мг;</t>
  </si>
  <si>
    <t>α - электромеханический эквивалент</t>
  </si>
  <si>
    <t>вещества</t>
  </si>
  <si>
    <t xml:space="preserve">Соотношение токов и </t>
  </si>
  <si>
    <t>напряжения в трехфазной</t>
  </si>
  <si>
    <t>системе:</t>
  </si>
  <si>
    <t>а) соединение в звезду</t>
  </si>
  <si>
    <r>
      <t>I</t>
    </r>
    <r>
      <rPr>
        <vertAlign val="subscript"/>
        <sz val="14"/>
        <color theme="1"/>
        <rFont val="Times New Roman"/>
        <family val="1"/>
        <charset val="204"/>
      </rPr>
      <t>л</t>
    </r>
    <r>
      <rPr>
        <sz val="14"/>
        <color theme="1"/>
        <rFont val="Times New Roman"/>
        <family val="1"/>
        <charset val="204"/>
      </rPr>
      <t xml:space="preserve"> - ток линейный, А;</t>
    </r>
  </si>
  <si>
    <r>
      <t>I</t>
    </r>
    <r>
      <rPr>
        <vertAlign val="subscript"/>
        <sz val="14"/>
        <color theme="1"/>
        <rFont val="Times New Roman"/>
        <family val="1"/>
        <charset val="204"/>
      </rPr>
      <t>ф</t>
    </r>
    <r>
      <rPr>
        <sz val="14"/>
        <color theme="1"/>
        <rFont val="Times New Roman"/>
        <family val="1"/>
        <charset val="204"/>
      </rPr>
      <t xml:space="preserve"> - ток фазный, А;</t>
    </r>
  </si>
  <si>
    <r>
      <t>U</t>
    </r>
    <r>
      <rPr>
        <vertAlign val="subscript"/>
        <sz val="14"/>
        <color theme="1"/>
        <rFont val="Times New Roman"/>
        <family val="1"/>
        <charset val="204"/>
      </rPr>
      <t>л</t>
    </r>
    <r>
      <rPr>
        <sz val="14"/>
        <color theme="1"/>
        <rFont val="Times New Roman"/>
        <family val="1"/>
        <charset val="204"/>
      </rPr>
      <t xml:space="preserve"> - напряжение линейное, В;</t>
    </r>
  </si>
  <si>
    <r>
      <t>U</t>
    </r>
    <r>
      <rPr>
        <vertAlign val="subscript"/>
        <sz val="14"/>
        <color theme="1"/>
        <rFont val="Times New Roman"/>
        <family val="1"/>
        <charset val="204"/>
      </rPr>
      <t>ф</t>
    </r>
    <r>
      <rPr>
        <sz val="14"/>
        <color theme="1"/>
        <rFont val="Times New Roman"/>
        <family val="1"/>
        <charset val="204"/>
      </rPr>
      <t xml:space="preserve"> - напряжение фазное, В;</t>
    </r>
  </si>
  <si>
    <t xml:space="preserve">б) соединение в </t>
  </si>
  <si>
    <t>треугольник</t>
  </si>
  <si>
    <t>Коєффициент мощности</t>
  </si>
  <si>
    <t>r - активное сопротивление, Ом;</t>
  </si>
  <si>
    <t>z - полное сопротивление, Ом;</t>
  </si>
  <si>
    <t>P - активная мощность, Вт;</t>
  </si>
  <si>
    <t>Q - реактивная мощность, вар;</t>
  </si>
  <si>
    <t>S - полная мощность, ВА;</t>
  </si>
  <si>
    <t xml:space="preserve">Мощность в цепи </t>
  </si>
  <si>
    <t>постоянного тока</t>
  </si>
  <si>
    <t>R - сопротивление, Ом;</t>
  </si>
  <si>
    <t>Мощность в цепи</t>
  </si>
  <si>
    <t>переменного тока:</t>
  </si>
  <si>
    <t>а) цепь однофазного тока</t>
  </si>
  <si>
    <t>sinϕ - коэфф. мощности</t>
  </si>
  <si>
    <t>Проверка:</t>
  </si>
  <si>
    <t>Определяем sinφ, зная cosφ:</t>
  </si>
  <si>
    <t>ω - угловая скорость;</t>
  </si>
  <si>
    <t>cosϕ - коэфф. мощности</t>
  </si>
  <si>
    <t>б) цепь трехфазного тока</t>
  </si>
  <si>
    <t xml:space="preserve">cosφ </t>
  </si>
  <si>
    <t>sinφ</t>
  </si>
  <si>
    <t>Энергия в цепи постоянного</t>
  </si>
  <si>
    <t>тока</t>
  </si>
  <si>
    <t>Wa - активная энергия, Вт*ч;</t>
  </si>
  <si>
    <t>t - время, ч;</t>
  </si>
  <si>
    <t>Энергия в цепи переменного</t>
  </si>
  <si>
    <t>тока:</t>
  </si>
  <si>
    <t>Wр - реактивная энергия, вар*ч;</t>
  </si>
  <si>
    <t>в ячейках выделенных оранжевым отображается результат</t>
  </si>
  <si>
    <t xml:space="preserve">В ячейки выделеные синим, вводим значения, </t>
  </si>
  <si>
    <t>Формулы взяты из "Справочной книги электрика" В.И.Григорьев 2004 г. Москва</t>
  </si>
  <si>
    <t xml:space="preserve"> Raschet.info</t>
  </si>
</sst>
</file>

<file path=xl/styles.xml><?xml version="1.0" encoding="utf-8"?>
<styleSheet xmlns="http://schemas.openxmlformats.org/spreadsheetml/2006/main">
  <numFmts count="2">
    <numFmt numFmtId="164" formatCode="0.00000000"/>
    <numFmt numFmtId="165" formatCode="0.000"/>
  </numFmts>
  <fonts count="15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vertAlign val="subscript"/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</font>
    <font>
      <i/>
      <sz val="14"/>
      <color theme="1"/>
      <name val="Times New Roman"/>
      <family val="1"/>
      <charset val="204"/>
    </font>
    <font>
      <b/>
      <sz val="14"/>
      <color theme="9" tint="-0.2499465926084170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6"/>
      <color theme="9" tint="-0.249977111117893"/>
      <name val="Impact"/>
      <family val="2"/>
      <charset val="204"/>
    </font>
    <font>
      <b/>
      <sz val="14"/>
      <color theme="9" tint="-0.24997711111789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3" tint="0.3999755851924192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99">
    <xf numFmtId="0" fontId="0" fillId="0" borderId="0" xfId="0"/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8" fillId="3" borderId="5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Protection="1">
      <protection locked="0"/>
    </xf>
    <xf numFmtId="0" fontId="2" fillId="2" borderId="0" xfId="0" applyFont="1" applyFill="1" applyBorder="1" applyProtection="1">
      <protection locked="0"/>
    </xf>
    <xf numFmtId="0" fontId="1" fillId="2" borderId="0" xfId="0" applyFont="1" applyFill="1" applyBorder="1" applyAlignment="1" applyProtection="1">
      <alignment horizontal="center"/>
      <protection locked="0"/>
    </xf>
    <xf numFmtId="0" fontId="1" fillId="2" borderId="21" xfId="0" applyFont="1" applyFill="1" applyBorder="1" applyProtection="1">
      <protection locked="0"/>
    </xf>
    <xf numFmtId="0" fontId="1" fillId="2" borderId="20" xfId="0" applyFont="1" applyFill="1" applyBorder="1" applyProtection="1">
      <protection locked="0"/>
    </xf>
    <xf numFmtId="0" fontId="2" fillId="2" borderId="32" xfId="0" applyNumberFormat="1" applyFont="1" applyFill="1" applyBorder="1" applyProtection="1">
      <protection locked="0"/>
    </xf>
    <xf numFmtId="0" fontId="7" fillId="2" borderId="16" xfId="0" applyNumberFormat="1" applyFont="1" applyFill="1" applyBorder="1" applyAlignment="1" applyProtection="1">
      <alignment horizontal="center"/>
      <protection locked="0"/>
    </xf>
    <xf numFmtId="0" fontId="2" fillId="2" borderId="0" xfId="0" applyNumberFormat="1" applyFont="1" applyFill="1" applyBorder="1" applyProtection="1">
      <protection locked="0"/>
    </xf>
    <xf numFmtId="0" fontId="2" fillId="2" borderId="20" xfId="0" applyNumberFormat="1" applyFont="1" applyFill="1" applyBorder="1" applyProtection="1">
      <protection locked="0"/>
    </xf>
    <xf numFmtId="0" fontId="2" fillId="2" borderId="23" xfId="0" applyNumberFormat="1" applyFont="1" applyFill="1" applyBorder="1" applyProtection="1">
      <protection locked="0"/>
    </xf>
    <xf numFmtId="2" fontId="6" fillId="2" borderId="3" xfId="0" applyNumberFormat="1" applyFont="1" applyFill="1" applyBorder="1" applyAlignment="1" applyProtection="1">
      <alignment horizontal="center"/>
      <protection locked="0"/>
    </xf>
    <xf numFmtId="0" fontId="2" fillId="2" borderId="24" xfId="0" applyNumberFormat="1" applyFont="1" applyFill="1" applyBorder="1" applyProtection="1">
      <protection locked="0"/>
    </xf>
    <xf numFmtId="0" fontId="2" fillId="2" borderId="18" xfId="0" applyNumberFormat="1" applyFont="1" applyFill="1" applyBorder="1" applyProtection="1">
      <protection locked="0"/>
    </xf>
    <xf numFmtId="0" fontId="2" fillId="2" borderId="21" xfId="0" applyNumberFormat="1" applyFont="1" applyFill="1" applyBorder="1" applyProtection="1">
      <protection locked="0"/>
    </xf>
    <xf numFmtId="0" fontId="2" fillId="2" borderId="22" xfId="0" applyNumberFormat="1" applyFont="1" applyFill="1" applyBorder="1" applyProtection="1">
      <protection locked="0"/>
    </xf>
    <xf numFmtId="0" fontId="2" fillId="2" borderId="5" xfId="0" applyNumberFormat="1" applyFont="1" applyFill="1" applyBorder="1" applyProtection="1">
      <protection locked="0"/>
    </xf>
    <xf numFmtId="0" fontId="2" fillId="2" borderId="27" xfId="0" applyNumberFormat="1" applyFont="1" applyFill="1" applyBorder="1" applyProtection="1">
      <protection locked="0"/>
    </xf>
    <xf numFmtId="0" fontId="2" fillId="2" borderId="28" xfId="0" applyNumberFormat="1" applyFont="1" applyFill="1" applyBorder="1" applyProtection="1">
      <protection locked="0"/>
    </xf>
    <xf numFmtId="0" fontId="6" fillId="2" borderId="5" xfId="0" applyNumberFormat="1" applyFont="1" applyFill="1" applyBorder="1" applyAlignment="1" applyProtection="1">
      <alignment horizontal="center"/>
      <protection locked="0"/>
    </xf>
    <xf numFmtId="0" fontId="1" fillId="2" borderId="22" xfId="0" applyFont="1" applyFill="1" applyBorder="1" applyProtection="1">
      <protection locked="0"/>
    </xf>
    <xf numFmtId="0" fontId="2" fillId="2" borderId="10" xfId="0" applyFont="1" applyFill="1" applyBorder="1" applyProtection="1"/>
    <xf numFmtId="0" fontId="2" fillId="2" borderId="15" xfId="0" applyFont="1" applyFill="1" applyBorder="1" applyProtection="1"/>
    <xf numFmtId="0" fontId="2" fillId="2" borderId="16" xfId="0" applyFont="1" applyFill="1" applyBorder="1" applyProtection="1"/>
    <xf numFmtId="0" fontId="2" fillId="2" borderId="16" xfId="0" applyFont="1" applyFill="1" applyBorder="1" applyAlignment="1" applyProtection="1">
      <alignment horizontal="center"/>
      <protection locked="0"/>
    </xf>
    <xf numFmtId="0" fontId="6" fillId="2" borderId="12" xfId="0" applyFont="1" applyFill="1" applyBorder="1" applyAlignment="1" applyProtection="1">
      <alignment horizontal="center"/>
    </xf>
    <xf numFmtId="0" fontId="2" fillId="2" borderId="11" xfId="0" applyFont="1" applyFill="1" applyBorder="1" applyProtection="1"/>
    <xf numFmtId="0" fontId="2" fillId="2" borderId="3" xfId="0" applyFont="1" applyFill="1" applyBorder="1" applyProtection="1"/>
    <xf numFmtId="0" fontId="2" fillId="2" borderId="1" xfId="0" applyFont="1" applyFill="1" applyBorder="1" applyProtection="1"/>
    <xf numFmtId="0" fontId="7" fillId="2" borderId="1" xfId="0" applyFont="1" applyFill="1" applyBorder="1" applyAlignment="1" applyProtection="1">
      <alignment horizontal="center"/>
      <protection locked="0"/>
    </xf>
    <xf numFmtId="0" fontId="2" fillId="2" borderId="13" xfId="0" applyFont="1" applyFill="1" applyBorder="1" applyAlignment="1" applyProtection="1">
      <alignment horizontal="center"/>
    </xf>
    <xf numFmtId="0" fontId="2" fillId="2" borderId="17" xfId="0" applyFont="1" applyFill="1" applyBorder="1" applyProtection="1"/>
    <xf numFmtId="0" fontId="2" fillId="2" borderId="18" xfId="0" applyFont="1" applyFill="1" applyBorder="1" applyProtection="1"/>
    <xf numFmtId="0" fontId="2" fillId="2" borderId="9" xfId="0" applyFont="1" applyFill="1" applyBorder="1" applyProtection="1"/>
    <xf numFmtId="0" fontId="7" fillId="2" borderId="9" xfId="0" applyFont="1" applyFill="1" applyBorder="1" applyAlignment="1" applyProtection="1">
      <alignment horizontal="center"/>
      <protection locked="0"/>
    </xf>
    <xf numFmtId="0" fontId="2" fillId="2" borderId="19" xfId="0" applyFont="1" applyFill="1" applyBorder="1" applyAlignment="1" applyProtection="1">
      <alignment horizontal="center"/>
    </xf>
    <xf numFmtId="0" fontId="2" fillId="2" borderId="4" xfId="0" applyFont="1" applyFill="1" applyBorder="1" applyAlignment="1" applyProtection="1">
      <alignment horizontal="center"/>
      <protection locked="0"/>
    </xf>
    <xf numFmtId="0" fontId="2" fillId="2" borderId="11" xfId="0" applyFont="1" applyFill="1" applyBorder="1" applyAlignment="1" applyProtection="1">
      <alignment wrapText="1"/>
    </xf>
    <xf numFmtId="0" fontId="2" fillId="2" borderId="3" xfId="0" applyFont="1" applyFill="1" applyBorder="1" applyAlignment="1" applyProtection="1">
      <alignment wrapText="1"/>
    </xf>
    <xf numFmtId="0" fontId="2" fillId="2" borderId="2" xfId="0" applyFont="1" applyFill="1" applyBorder="1" applyAlignment="1" applyProtection="1">
      <alignment wrapText="1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Alignment="1" applyProtection="1">
      <alignment wrapText="1"/>
    </xf>
    <xf numFmtId="0" fontId="7" fillId="2" borderId="4" xfId="0" applyFont="1" applyFill="1" applyBorder="1" applyAlignment="1" applyProtection="1">
      <alignment horizontal="center"/>
      <protection locked="0"/>
    </xf>
    <xf numFmtId="0" fontId="7" fillId="2" borderId="3" xfId="0" applyFont="1" applyFill="1" applyBorder="1" applyAlignment="1" applyProtection="1">
      <alignment horizontal="center"/>
      <protection locked="0"/>
    </xf>
    <xf numFmtId="0" fontId="2" fillId="2" borderId="17" xfId="0" applyFont="1" applyFill="1" applyBorder="1" applyAlignment="1" applyProtection="1">
      <alignment wrapText="1"/>
    </xf>
    <xf numFmtId="0" fontId="2" fillId="2" borderId="18" xfId="0" applyFont="1" applyFill="1" applyBorder="1" applyAlignment="1" applyProtection="1">
      <alignment wrapText="1"/>
    </xf>
    <xf numFmtId="0" fontId="2" fillId="2" borderId="18" xfId="0" applyFont="1" applyFill="1" applyBorder="1" applyAlignment="1" applyProtection="1">
      <alignment horizontal="center"/>
      <protection locked="0"/>
    </xf>
    <xf numFmtId="164" fontId="6" fillId="2" borderId="12" xfId="0" applyNumberFormat="1" applyFont="1" applyFill="1" applyBorder="1" applyAlignment="1" applyProtection="1">
      <alignment horizontal="center"/>
    </xf>
    <xf numFmtId="0" fontId="7" fillId="2" borderId="18" xfId="0" applyFont="1" applyFill="1" applyBorder="1" applyAlignment="1" applyProtection="1">
      <alignment horizontal="center"/>
      <protection locked="0"/>
    </xf>
    <xf numFmtId="0" fontId="2" fillId="2" borderId="16" xfId="0" applyFont="1" applyFill="1" applyBorder="1" applyAlignment="1" applyProtection="1">
      <alignment wrapText="1"/>
    </xf>
    <xf numFmtId="0" fontId="6" fillId="2" borderId="1" xfId="0" applyFont="1" applyFill="1" applyBorder="1" applyAlignment="1" applyProtection="1">
      <alignment horizontal="center"/>
      <protection locked="0"/>
    </xf>
    <xf numFmtId="0" fontId="2" fillId="2" borderId="3" xfId="0" applyFont="1" applyFill="1" applyBorder="1" applyAlignment="1" applyProtection="1">
      <alignment horizontal="center"/>
      <protection locked="0"/>
    </xf>
    <xf numFmtId="0" fontId="7" fillId="2" borderId="2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Protection="1"/>
    <xf numFmtId="0" fontId="2" fillId="2" borderId="14" xfId="0" applyFont="1" applyFill="1" applyBorder="1" applyAlignment="1" applyProtection="1">
      <alignment horizontal="center"/>
    </xf>
    <xf numFmtId="0" fontId="1" fillId="2" borderId="3" xfId="0" applyFont="1" applyFill="1" applyBorder="1" applyProtection="1"/>
    <xf numFmtId="0" fontId="2" fillId="2" borderId="1" xfId="0" applyFont="1" applyFill="1" applyBorder="1" applyAlignment="1" applyProtection="1">
      <alignment wrapText="1"/>
    </xf>
    <xf numFmtId="0" fontId="6" fillId="2" borderId="13" xfId="0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1" fillId="2" borderId="11" xfId="0" applyFont="1" applyFill="1" applyBorder="1" applyProtection="1"/>
    <xf numFmtId="0" fontId="1" fillId="2" borderId="13" xfId="0" applyFont="1" applyFill="1" applyBorder="1" applyAlignment="1" applyProtection="1">
      <alignment horizontal="center"/>
    </xf>
    <xf numFmtId="0" fontId="1" fillId="2" borderId="17" xfId="0" applyFont="1" applyFill="1" applyBorder="1" applyProtection="1"/>
    <xf numFmtId="0" fontId="1" fillId="2" borderId="18" xfId="0" applyFont="1" applyFill="1" applyBorder="1" applyProtection="1"/>
    <xf numFmtId="0" fontId="1" fillId="2" borderId="19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Protection="1">
      <protection locked="0"/>
    </xf>
    <xf numFmtId="0" fontId="2" fillId="2" borderId="13" xfId="0" applyFont="1" applyFill="1" applyBorder="1" applyProtection="1"/>
    <xf numFmtId="0" fontId="2" fillId="2" borderId="2" xfId="0" applyFont="1" applyFill="1" applyBorder="1" applyProtection="1"/>
    <xf numFmtId="0" fontId="2" fillId="2" borderId="19" xfId="0" applyFont="1" applyFill="1" applyBorder="1" applyProtection="1"/>
    <xf numFmtId="0" fontId="2" fillId="2" borderId="15" xfId="0" applyFont="1" applyFill="1" applyBorder="1" applyProtection="1">
      <protection locked="0"/>
    </xf>
    <xf numFmtId="0" fontId="2" fillId="2" borderId="12" xfId="0" applyFont="1" applyFill="1" applyBorder="1" applyProtection="1"/>
    <xf numFmtId="0" fontId="2" fillId="2" borderId="3" xfId="0" applyFont="1" applyFill="1" applyBorder="1" applyProtection="1">
      <protection locked="0"/>
    </xf>
    <xf numFmtId="0" fontId="2" fillId="2" borderId="26" xfId="0" applyFont="1" applyFill="1" applyBorder="1" applyProtection="1"/>
    <xf numFmtId="0" fontId="2" fillId="2" borderId="18" xfId="0" applyFont="1" applyFill="1" applyBorder="1" applyProtection="1">
      <protection locked="0"/>
    </xf>
    <xf numFmtId="0" fontId="2" fillId="2" borderId="14" xfId="0" applyFont="1" applyFill="1" applyBorder="1" applyProtection="1"/>
    <xf numFmtId="165" fontId="6" fillId="2" borderId="13" xfId="0" applyNumberFormat="1" applyFont="1" applyFill="1" applyBorder="1" applyAlignment="1" applyProtection="1">
      <alignment horizontal="center"/>
    </xf>
    <xf numFmtId="0" fontId="2" fillId="2" borderId="33" xfId="0" applyFont="1" applyFill="1" applyBorder="1" applyProtection="1"/>
    <xf numFmtId="1" fontId="6" fillId="2" borderId="13" xfId="0" applyNumberFormat="1" applyFont="1" applyFill="1" applyBorder="1" applyAlignment="1" applyProtection="1">
      <alignment horizontal="center"/>
    </xf>
    <xf numFmtId="0" fontId="12" fillId="2" borderId="21" xfId="0" applyFont="1" applyFill="1" applyBorder="1" applyProtection="1">
      <protection locked="0"/>
    </xf>
    <xf numFmtId="0" fontId="13" fillId="2" borderId="21" xfId="0" applyFont="1" applyFill="1" applyBorder="1" applyProtection="1">
      <protection locked="0"/>
    </xf>
    <xf numFmtId="0" fontId="13" fillId="2" borderId="22" xfId="0" applyFont="1" applyFill="1" applyBorder="1" applyProtection="1">
      <protection locked="0"/>
    </xf>
    <xf numFmtId="0" fontId="14" fillId="2" borderId="30" xfId="0" applyFont="1" applyFill="1" applyBorder="1" applyProtection="1">
      <protection locked="0"/>
    </xf>
    <xf numFmtId="0" fontId="13" fillId="2" borderId="25" xfId="0" applyFont="1" applyFill="1" applyBorder="1" applyProtection="1">
      <protection locked="0"/>
    </xf>
    <xf numFmtId="0" fontId="13" fillId="2" borderId="31" xfId="0" applyFont="1" applyFill="1" applyBorder="1" applyProtection="1">
      <protection locked="0"/>
    </xf>
    <xf numFmtId="0" fontId="9" fillId="3" borderId="6" xfId="0" applyFont="1" applyFill="1" applyBorder="1" applyAlignment="1" applyProtection="1">
      <alignment horizontal="center"/>
      <protection locked="0"/>
    </xf>
    <xf numFmtId="0" fontId="9" fillId="3" borderId="7" xfId="0" applyFont="1" applyFill="1" applyBorder="1" applyAlignment="1" applyProtection="1">
      <alignment horizontal="center"/>
      <protection locked="0"/>
    </xf>
    <xf numFmtId="0" fontId="9" fillId="3" borderId="8" xfId="0" applyFont="1" applyFill="1" applyBorder="1" applyAlignment="1" applyProtection="1">
      <alignment horizontal="center"/>
      <protection locked="0"/>
    </xf>
    <xf numFmtId="0" fontId="9" fillId="3" borderId="5" xfId="0" applyFont="1" applyFill="1" applyBorder="1" applyAlignment="1" applyProtection="1">
      <alignment horizontal="center"/>
      <protection locked="0"/>
    </xf>
    <xf numFmtId="0" fontId="2" fillId="2" borderId="29" xfId="0" applyNumberFormat="1" applyFont="1" applyFill="1" applyBorder="1" applyAlignment="1" applyProtection="1">
      <alignment horizontal="center"/>
      <protection locked="0"/>
    </xf>
    <xf numFmtId="0" fontId="2" fillId="2" borderId="27" xfId="0" applyNumberFormat="1" applyFont="1" applyFill="1" applyBorder="1" applyAlignment="1" applyProtection="1">
      <alignment horizontal="center"/>
      <protection locked="0"/>
    </xf>
    <xf numFmtId="0" fontId="2" fillId="2" borderId="28" xfId="0" applyNumberFormat="1" applyFont="1" applyFill="1" applyBorder="1" applyAlignment="1" applyProtection="1">
      <alignment horizontal="center"/>
      <protection locked="0"/>
    </xf>
    <xf numFmtId="0" fontId="2" fillId="2" borderId="27" xfId="0" applyFont="1" applyFill="1" applyBorder="1" applyAlignment="1" applyProtection="1">
      <alignment horizontal="center" wrapText="1"/>
      <protection locked="0"/>
    </xf>
    <xf numFmtId="0" fontId="2" fillId="2" borderId="28" xfId="0" applyFont="1" applyFill="1" applyBorder="1" applyAlignment="1" applyProtection="1">
      <alignment horizontal="center" wrapText="1"/>
      <protection locked="0"/>
    </xf>
    <xf numFmtId="0" fontId="11" fillId="4" borderId="34" xfId="1" applyFont="1" applyFill="1" applyBorder="1" applyAlignment="1" applyProtection="1">
      <alignment horizontal="center" vertical="center" wrapText="1"/>
    </xf>
    <xf numFmtId="0" fontId="11" fillId="4" borderId="35" xfId="1" applyFont="1" applyFill="1" applyBorder="1" applyAlignment="1" applyProtection="1">
      <alignment horizontal="center" vertical="center" wrapText="1"/>
    </xf>
    <xf numFmtId="0" fontId="11" fillId="4" borderId="36" xfId="1" applyFont="1" applyFill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5</xdr:row>
      <xdr:rowOff>476250</xdr:rowOff>
    </xdr:from>
    <xdr:to>
      <xdr:col>2</xdr:col>
      <xdr:colOff>1009650</xdr:colOff>
      <xdr:row>7</xdr:row>
      <xdr:rowOff>219074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52675" y="1247775"/>
          <a:ext cx="7239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9</xdr:row>
      <xdr:rowOff>104775</xdr:rowOff>
    </xdr:from>
    <xdr:to>
      <xdr:col>2</xdr:col>
      <xdr:colOff>1438275</xdr:colOff>
      <xdr:row>10</xdr:row>
      <xdr:rowOff>152400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2381250"/>
          <a:ext cx="12954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14</xdr:row>
      <xdr:rowOff>19050</xdr:rowOff>
    </xdr:from>
    <xdr:to>
      <xdr:col>2</xdr:col>
      <xdr:colOff>1514475</xdr:colOff>
      <xdr:row>15</xdr:row>
      <xdr:rowOff>228601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33675" y="3533775"/>
          <a:ext cx="14573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18</xdr:row>
      <xdr:rowOff>123825</xdr:rowOff>
    </xdr:from>
    <xdr:to>
      <xdr:col>2</xdr:col>
      <xdr:colOff>1181100</xdr:colOff>
      <xdr:row>19</xdr:row>
      <xdr:rowOff>142875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19400" y="4562475"/>
          <a:ext cx="1038225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20</xdr:row>
      <xdr:rowOff>104775</xdr:rowOff>
    </xdr:from>
    <xdr:to>
      <xdr:col>2</xdr:col>
      <xdr:colOff>838200</xdr:colOff>
      <xdr:row>21</xdr:row>
      <xdr:rowOff>123825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24175" y="5057775"/>
          <a:ext cx="5905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26</xdr:row>
      <xdr:rowOff>47625</xdr:rowOff>
    </xdr:from>
    <xdr:to>
      <xdr:col>2</xdr:col>
      <xdr:colOff>1571625</xdr:colOff>
      <xdr:row>27</xdr:row>
      <xdr:rowOff>180975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95575" y="6496050"/>
          <a:ext cx="15525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30</xdr:row>
      <xdr:rowOff>57150</xdr:rowOff>
    </xdr:from>
    <xdr:to>
      <xdr:col>2</xdr:col>
      <xdr:colOff>1771650</xdr:colOff>
      <xdr:row>32</xdr:row>
      <xdr:rowOff>85725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50" y="7505700"/>
          <a:ext cx="17621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37</xdr:row>
      <xdr:rowOff>38100</xdr:rowOff>
    </xdr:from>
    <xdr:to>
      <xdr:col>2</xdr:col>
      <xdr:colOff>1381125</xdr:colOff>
      <xdr:row>38</xdr:row>
      <xdr:rowOff>142875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9163050"/>
          <a:ext cx="135255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41</xdr:row>
      <xdr:rowOff>28575</xdr:rowOff>
    </xdr:from>
    <xdr:to>
      <xdr:col>2</xdr:col>
      <xdr:colOff>1295400</xdr:colOff>
      <xdr:row>42</xdr:row>
      <xdr:rowOff>95249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6050" y="10106025"/>
          <a:ext cx="128587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44</xdr:row>
      <xdr:rowOff>66675</xdr:rowOff>
    </xdr:from>
    <xdr:to>
      <xdr:col>2</xdr:col>
      <xdr:colOff>952500</xdr:colOff>
      <xdr:row>45</xdr:row>
      <xdr:rowOff>133350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90825" y="10848975"/>
          <a:ext cx="8382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50</xdr:row>
      <xdr:rowOff>114300</xdr:rowOff>
    </xdr:from>
    <xdr:to>
      <xdr:col>2</xdr:col>
      <xdr:colOff>1362075</xdr:colOff>
      <xdr:row>53</xdr:row>
      <xdr:rowOff>28575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3200" y="12344400"/>
          <a:ext cx="1295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54</xdr:row>
      <xdr:rowOff>9525</xdr:rowOff>
    </xdr:from>
    <xdr:to>
      <xdr:col>2</xdr:col>
      <xdr:colOff>1219200</xdr:colOff>
      <xdr:row>56</xdr:row>
      <xdr:rowOff>200025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3200" y="13268325"/>
          <a:ext cx="115252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57</xdr:row>
      <xdr:rowOff>66675</xdr:rowOff>
    </xdr:from>
    <xdr:to>
      <xdr:col>2</xdr:col>
      <xdr:colOff>1842753</xdr:colOff>
      <xdr:row>63</xdr:row>
      <xdr:rowOff>57150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24150" y="14049375"/>
          <a:ext cx="1795128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33131</xdr:colOff>
      <xdr:row>66</xdr:row>
      <xdr:rowOff>66261</xdr:rowOff>
    </xdr:from>
    <xdr:to>
      <xdr:col>2</xdr:col>
      <xdr:colOff>922269</xdr:colOff>
      <xdr:row>67</xdr:row>
      <xdr:rowOff>110573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16696" y="16300174"/>
          <a:ext cx="889138" cy="284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82826</xdr:colOff>
      <xdr:row>69</xdr:row>
      <xdr:rowOff>41413</xdr:rowOff>
    </xdr:from>
    <xdr:to>
      <xdr:col>2</xdr:col>
      <xdr:colOff>981489</xdr:colOff>
      <xdr:row>70</xdr:row>
      <xdr:rowOff>152400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6391" y="16995913"/>
          <a:ext cx="898663" cy="351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91109</xdr:colOff>
      <xdr:row>72</xdr:row>
      <xdr:rowOff>33130</xdr:rowOff>
    </xdr:from>
    <xdr:to>
      <xdr:col>2</xdr:col>
      <xdr:colOff>1027872</xdr:colOff>
      <xdr:row>74</xdr:row>
      <xdr:rowOff>105602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74674" y="17716500"/>
          <a:ext cx="936763" cy="552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57978</xdr:colOff>
      <xdr:row>100</xdr:row>
      <xdr:rowOff>82825</xdr:rowOff>
    </xdr:from>
    <xdr:to>
      <xdr:col>2</xdr:col>
      <xdr:colOff>1137616</xdr:colOff>
      <xdr:row>101</xdr:row>
      <xdr:rowOff>174762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8913" y="24599347"/>
          <a:ext cx="1079638" cy="33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41413</xdr:colOff>
      <xdr:row>89</xdr:row>
      <xdr:rowOff>41413</xdr:rowOff>
    </xdr:from>
    <xdr:to>
      <xdr:col>2</xdr:col>
      <xdr:colOff>1721126</xdr:colOff>
      <xdr:row>90</xdr:row>
      <xdr:rowOff>180975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348" y="21890935"/>
          <a:ext cx="1679713" cy="37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16565</xdr:colOff>
      <xdr:row>93</xdr:row>
      <xdr:rowOff>16565</xdr:rowOff>
    </xdr:from>
    <xdr:to>
      <xdr:col>2</xdr:col>
      <xdr:colOff>1677228</xdr:colOff>
      <xdr:row>94</xdr:row>
      <xdr:rowOff>184702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22835152"/>
          <a:ext cx="1660663" cy="408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41413</xdr:colOff>
      <xdr:row>97</xdr:row>
      <xdr:rowOff>8283</xdr:rowOff>
    </xdr:from>
    <xdr:to>
      <xdr:col>2</xdr:col>
      <xdr:colOff>1206776</xdr:colOff>
      <xdr:row>98</xdr:row>
      <xdr:rowOff>138321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82348" y="23795935"/>
          <a:ext cx="1165363" cy="370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91108</xdr:colOff>
      <xdr:row>75</xdr:row>
      <xdr:rowOff>57978</xdr:rowOff>
    </xdr:from>
    <xdr:to>
      <xdr:col>2</xdr:col>
      <xdr:colOff>1437446</xdr:colOff>
      <xdr:row>76</xdr:row>
      <xdr:rowOff>130865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32043" y="18478500"/>
          <a:ext cx="1346338" cy="31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124239</xdr:colOff>
      <xdr:row>79</xdr:row>
      <xdr:rowOff>82826</xdr:rowOff>
    </xdr:from>
    <xdr:to>
      <xdr:col>2</xdr:col>
      <xdr:colOff>1403902</xdr:colOff>
      <xdr:row>80</xdr:row>
      <xdr:rowOff>155714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65174" y="19488978"/>
          <a:ext cx="1279663" cy="31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8282</xdr:colOff>
      <xdr:row>83</xdr:row>
      <xdr:rowOff>82827</xdr:rowOff>
    </xdr:from>
    <xdr:to>
      <xdr:col>2</xdr:col>
      <xdr:colOff>1768929</xdr:colOff>
      <xdr:row>84</xdr:row>
      <xdr:rowOff>223631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49217" y="20474610"/>
          <a:ext cx="1760647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49696</xdr:colOff>
      <xdr:row>104</xdr:row>
      <xdr:rowOff>16565</xdr:rowOff>
    </xdr:from>
    <xdr:to>
      <xdr:col>2</xdr:col>
      <xdr:colOff>1196009</xdr:colOff>
      <xdr:row>105</xdr:row>
      <xdr:rowOff>118029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0631" y="25493869"/>
          <a:ext cx="1146313" cy="34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107674</xdr:colOff>
      <xdr:row>108</xdr:row>
      <xdr:rowOff>24847</xdr:rowOff>
    </xdr:from>
    <xdr:to>
      <xdr:col>2</xdr:col>
      <xdr:colOff>1225412</xdr:colOff>
      <xdr:row>110</xdr:row>
      <xdr:rowOff>211619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8609" y="26462934"/>
          <a:ext cx="1117738" cy="667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24847</xdr:colOff>
      <xdr:row>112</xdr:row>
      <xdr:rowOff>66261</xdr:rowOff>
    </xdr:from>
    <xdr:to>
      <xdr:col>2</xdr:col>
      <xdr:colOff>1780760</xdr:colOff>
      <xdr:row>113</xdr:row>
      <xdr:rowOff>158199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5782" y="27473413"/>
          <a:ext cx="1755913" cy="332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16565</xdr:colOff>
      <xdr:row>117</xdr:row>
      <xdr:rowOff>49696</xdr:rowOff>
    </xdr:from>
    <xdr:to>
      <xdr:col>2</xdr:col>
      <xdr:colOff>1724853</xdr:colOff>
      <xdr:row>118</xdr:row>
      <xdr:rowOff>160684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0" y="28657826"/>
          <a:ext cx="1708288" cy="351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57977</xdr:colOff>
      <xdr:row>122</xdr:row>
      <xdr:rowOff>91109</xdr:rowOff>
    </xdr:from>
    <xdr:to>
      <xdr:col>2</xdr:col>
      <xdr:colOff>1961682</xdr:colOff>
      <xdr:row>123</xdr:row>
      <xdr:rowOff>182219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8912" y="29916783"/>
          <a:ext cx="1903705" cy="33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49696</xdr:colOff>
      <xdr:row>127</xdr:row>
      <xdr:rowOff>57978</xdr:rowOff>
    </xdr:from>
    <xdr:to>
      <xdr:col>2</xdr:col>
      <xdr:colOff>1838740</xdr:colOff>
      <xdr:row>128</xdr:row>
      <xdr:rowOff>160135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90631" y="31084630"/>
          <a:ext cx="1789044" cy="34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86284</xdr:colOff>
      <xdr:row>2</xdr:row>
      <xdr:rowOff>162080</xdr:rowOff>
    </xdr:from>
    <xdr:to>
      <xdr:col>24</xdr:col>
      <xdr:colOff>551256</xdr:colOff>
      <xdr:row>24</xdr:row>
      <xdr:rowOff>179398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8755" y="543080"/>
          <a:ext cx="7726383" cy="42083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14287</xdr:rowOff>
    </xdr:from>
    <xdr:to>
      <xdr:col>11</xdr:col>
      <xdr:colOff>538164</xdr:colOff>
      <xdr:row>29</xdr:row>
      <xdr:rowOff>157162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5400000">
          <a:off x="650082" y="-635794"/>
          <a:ext cx="5667375" cy="696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294410</xdr:colOff>
      <xdr:row>30</xdr:row>
      <xdr:rowOff>51955</xdr:rowOff>
    </xdr:from>
    <xdr:to>
      <xdr:col>10</xdr:col>
      <xdr:colOff>34637</xdr:colOff>
      <xdr:row>72</xdr:row>
      <xdr:rowOff>156730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4410" y="5766955"/>
          <a:ext cx="5524500" cy="810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schet.info/" TargetMode="External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P496"/>
  <sheetViews>
    <sheetView tabSelected="1" zoomScale="85" zoomScaleNormal="85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F15" sqref="F15"/>
    </sheetView>
  </sheetViews>
  <sheetFormatPr defaultRowHeight="15"/>
  <cols>
    <col min="1" max="1" width="9.140625" style="1"/>
    <col min="2" max="2" width="34.7109375" style="1" customWidth="1"/>
    <col min="3" max="3" width="31.28515625" style="1" customWidth="1"/>
    <col min="4" max="4" width="46.7109375" style="1" customWidth="1"/>
    <col min="5" max="5" width="15.7109375" style="2" customWidth="1"/>
    <col min="6" max="6" width="21" style="2" customWidth="1"/>
    <col min="7" max="7" width="22.5703125" style="1" customWidth="1"/>
    <col min="8" max="9" width="9.140625" style="1" customWidth="1"/>
    <col min="10" max="14" width="9.140625" style="1"/>
    <col min="15" max="15" width="13.7109375" style="1" customWidth="1"/>
    <col min="16" max="16384" width="9.140625" style="1"/>
  </cols>
  <sheetData>
    <row r="1" spans="1:16" ht="15.75" thickBot="1">
      <c r="A1" s="4"/>
      <c r="B1" s="4"/>
      <c r="C1" s="4"/>
      <c r="D1" s="4"/>
      <c r="E1" s="6"/>
      <c r="F1" s="6"/>
      <c r="G1" s="4"/>
      <c r="H1" s="4"/>
      <c r="I1" s="4"/>
      <c r="J1" s="4"/>
      <c r="K1" s="4"/>
      <c r="L1" s="4"/>
      <c r="M1" s="4"/>
      <c r="N1" s="4"/>
      <c r="O1" s="8"/>
    </row>
    <row r="2" spans="1:16" ht="19.5" thickBot="1">
      <c r="A2" s="4"/>
      <c r="B2" s="4"/>
      <c r="C2" s="4"/>
      <c r="D2" s="4"/>
      <c r="E2" s="6"/>
      <c r="F2" s="6"/>
      <c r="G2" s="4"/>
      <c r="H2" s="84" t="s">
        <v>113</v>
      </c>
      <c r="I2" s="85"/>
      <c r="J2" s="85"/>
      <c r="K2" s="85"/>
      <c r="L2" s="85"/>
      <c r="M2" s="85"/>
      <c r="N2" s="85"/>
      <c r="O2" s="86"/>
      <c r="P2" s="5"/>
    </row>
    <row r="3" spans="1:16" ht="27" customHeight="1" thickBot="1">
      <c r="A3" s="4"/>
      <c r="B3" s="87" t="s">
        <v>0</v>
      </c>
      <c r="C3" s="88"/>
      <c r="D3" s="88"/>
      <c r="E3" s="88"/>
      <c r="F3" s="89"/>
      <c r="G3" s="96" t="s">
        <v>115</v>
      </c>
      <c r="H3" s="81" t="s">
        <v>112</v>
      </c>
      <c r="I3" s="82"/>
      <c r="J3" s="82"/>
      <c r="K3" s="82"/>
      <c r="L3" s="82"/>
      <c r="M3" s="82"/>
      <c r="N3" s="82"/>
      <c r="O3" s="83"/>
      <c r="P3" s="5"/>
    </row>
    <row r="4" spans="1:16" ht="27" customHeight="1" thickBot="1">
      <c r="A4" s="4"/>
      <c r="B4" s="90" t="s">
        <v>5</v>
      </c>
      <c r="C4" s="90"/>
      <c r="D4" s="90"/>
      <c r="E4" s="90" t="s">
        <v>4</v>
      </c>
      <c r="F4" s="90"/>
      <c r="G4" s="97"/>
      <c r="H4" s="5"/>
      <c r="I4" s="5"/>
      <c r="J4" s="5"/>
      <c r="K4" s="5"/>
      <c r="L4" s="4"/>
      <c r="M4" s="4"/>
      <c r="N4" s="4"/>
      <c r="O4" s="8"/>
    </row>
    <row r="5" spans="1:16" ht="38.25" thickBot="1">
      <c r="A5" s="4"/>
      <c r="B5" s="3" t="s">
        <v>1</v>
      </c>
      <c r="C5" s="3" t="s">
        <v>2</v>
      </c>
      <c r="D5" s="3" t="s">
        <v>3</v>
      </c>
      <c r="E5" s="3" t="s">
        <v>41</v>
      </c>
      <c r="F5" s="3" t="s">
        <v>40</v>
      </c>
      <c r="G5" s="98"/>
      <c r="H5" s="94" t="s">
        <v>114</v>
      </c>
      <c r="I5" s="94"/>
      <c r="J5" s="94"/>
      <c r="K5" s="94"/>
      <c r="L5" s="94"/>
      <c r="M5" s="94"/>
      <c r="N5" s="94"/>
      <c r="O5" s="95"/>
    </row>
    <row r="6" spans="1:16" ht="19.5" customHeight="1">
      <c r="A6" s="4"/>
      <c r="B6" s="24" t="s">
        <v>6</v>
      </c>
      <c r="C6" s="25"/>
      <c r="D6" s="26" t="s">
        <v>9</v>
      </c>
      <c r="E6" s="27" t="s">
        <v>59</v>
      </c>
      <c r="F6" s="28">
        <f>E7*E8/E9</f>
        <v>6.88E-2</v>
      </c>
      <c r="G6" s="4"/>
      <c r="H6" s="4"/>
      <c r="I6" s="4"/>
      <c r="J6" s="4"/>
      <c r="K6" s="4"/>
      <c r="L6" s="4"/>
      <c r="M6" s="4"/>
      <c r="N6" s="4"/>
      <c r="O6" s="8"/>
    </row>
    <row r="7" spans="1:16" ht="18.75">
      <c r="A7" s="4"/>
      <c r="B7" s="29" t="s">
        <v>7</v>
      </c>
      <c r="C7" s="30"/>
      <c r="D7" s="31" t="s">
        <v>12</v>
      </c>
      <c r="E7" s="32">
        <v>1.72E-2</v>
      </c>
      <c r="F7" s="33"/>
      <c r="G7" s="5"/>
      <c r="H7" s="5"/>
      <c r="I7" s="5"/>
      <c r="J7" s="5"/>
      <c r="K7" s="5"/>
      <c r="L7" s="4"/>
      <c r="M7" s="4"/>
      <c r="N7" s="4"/>
      <c r="O7" s="8"/>
    </row>
    <row r="8" spans="1:16" ht="18.75">
      <c r="A8" s="4"/>
      <c r="B8" s="29" t="s">
        <v>8</v>
      </c>
      <c r="C8" s="30"/>
      <c r="D8" s="31" t="s">
        <v>10</v>
      </c>
      <c r="E8" s="32">
        <v>10</v>
      </c>
      <c r="F8" s="33"/>
      <c r="G8" s="5"/>
      <c r="H8" s="5"/>
      <c r="I8" s="5"/>
      <c r="J8" s="5"/>
      <c r="K8" s="5"/>
      <c r="L8" s="4"/>
      <c r="M8" s="4"/>
      <c r="N8" s="4"/>
      <c r="O8" s="8"/>
    </row>
    <row r="9" spans="1:16" ht="19.5" thickBot="1">
      <c r="A9" s="4"/>
      <c r="B9" s="34"/>
      <c r="C9" s="35"/>
      <c r="D9" s="36" t="s">
        <v>11</v>
      </c>
      <c r="E9" s="37">
        <v>2.5</v>
      </c>
      <c r="F9" s="38"/>
      <c r="G9" s="5"/>
      <c r="H9" s="4"/>
      <c r="I9" s="4"/>
      <c r="J9" s="4"/>
      <c r="K9" s="4"/>
      <c r="L9" s="4"/>
      <c r="M9" s="4"/>
      <c r="N9" s="4"/>
      <c r="O9" s="8"/>
    </row>
    <row r="10" spans="1:16" ht="20.25">
      <c r="A10" s="4"/>
      <c r="B10" s="29" t="s">
        <v>42</v>
      </c>
      <c r="C10" s="30"/>
      <c r="D10" s="26" t="s">
        <v>44</v>
      </c>
      <c r="E10" s="39" t="s">
        <v>59</v>
      </c>
      <c r="F10" s="28">
        <f>E12*E13</f>
        <v>1.8840000000000001</v>
      </c>
      <c r="G10" s="5"/>
      <c r="H10" s="5"/>
      <c r="I10" s="5"/>
      <c r="J10" s="5"/>
      <c r="K10" s="5"/>
      <c r="L10" s="4"/>
      <c r="M10" s="4"/>
      <c r="N10" s="4"/>
      <c r="O10" s="8"/>
    </row>
    <row r="11" spans="1:16" ht="18.75">
      <c r="A11" s="4"/>
      <c r="B11" s="40" t="s">
        <v>43</v>
      </c>
      <c r="C11" s="41"/>
      <c r="D11" s="42" t="s">
        <v>100</v>
      </c>
      <c r="E11" s="43"/>
      <c r="F11" s="33"/>
      <c r="G11" s="5"/>
      <c r="H11" s="5"/>
      <c r="I11" s="5"/>
      <c r="J11" s="5"/>
      <c r="K11" s="5"/>
      <c r="L11" s="4"/>
      <c r="M11" s="4"/>
      <c r="N11" s="4"/>
      <c r="O11" s="8"/>
    </row>
    <row r="12" spans="1:16" ht="18.75" customHeight="1">
      <c r="A12" s="4"/>
      <c r="B12" s="40"/>
      <c r="C12" s="41"/>
      <c r="D12" s="44" t="s">
        <v>45</v>
      </c>
      <c r="E12" s="45">
        <f>2*3.14*50</f>
        <v>314</v>
      </c>
      <c r="F12" s="33"/>
      <c r="G12" s="5"/>
      <c r="H12" s="5"/>
      <c r="I12" s="5"/>
      <c r="J12" s="5"/>
      <c r="K12" s="5"/>
      <c r="L12" s="4"/>
      <c r="M12" s="4"/>
      <c r="N12" s="4"/>
      <c r="O12" s="8"/>
    </row>
    <row r="13" spans="1:16" ht="18.75" customHeight="1">
      <c r="A13" s="4"/>
      <c r="B13" s="40"/>
      <c r="C13" s="41"/>
      <c r="D13" s="41" t="s">
        <v>46</v>
      </c>
      <c r="E13" s="46">
        <v>6.0000000000000001E-3</v>
      </c>
      <c r="F13" s="33"/>
      <c r="G13" s="5"/>
      <c r="H13" s="5"/>
      <c r="I13" s="5"/>
      <c r="J13" s="5"/>
      <c r="K13" s="5"/>
      <c r="L13" s="4"/>
      <c r="M13" s="4"/>
      <c r="N13" s="4"/>
      <c r="O13" s="8"/>
    </row>
    <row r="14" spans="1:16" ht="19.5" customHeight="1" thickBot="1">
      <c r="A14" s="4"/>
      <c r="B14" s="47"/>
      <c r="C14" s="48"/>
      <c r="D14" s="48" t="s">
        <v>47</v>
      </c>
      <c r="E14" s="49"/>
      <c r="F14" s="38"/>
      <c r="G14" s="5"/>
      <c r="H14" s="5"/>
      <c r="I14" s="5"/>
      <c r="J14" s="5"/>
      <c r="K14" s="5"/>
      <c r="L14" s="4"/>
      <c r="M14" s="4"/>
      <c r="N14" s="4"/>
      <c r="O14" s="8"/>
    </row>
    <row r="15" spans="1:16" ht="20.25">
      <c r="A15" s="4"/>
      <c r="B15" s="40" t="s">
        <v>48</v>
      </c>
      <c r="C15" s="41"/>
      <c r="D15" s="26" t="s">
        <v>49</v>
      </c>
      <c r="E15" s="39" t="s">
        <v>59</v>
      </c>
      <c r="F15" s="50">
        <f>1/E17*E18</f>
        <v>1.7834394904458598E-6</v>
      </c>
      <c r="G15" s="5"/>
      <c r="H15" s="5"/>
      <c r="I15" s="4"/>
      <c r="J15" s="4"/>
      <c r="K15" s="4"/>
      <c r="L15" s="4"/>
      <c r="M15" s="4"/>
      <c r="N15" s="4"/>
      <c r="O15" s="8"/>
    </row>
    <row r="16" spans="1:16" ht="18.75">
      <c r="A16" s="4"/>
      <c r="B16" s="40" t="s">
        <v>43</v>
      </c>
      <c r="C16" s="41"/>
      <c r="D16" s="42" t="s">
        <v>100</v>
      </c>
      <c r="E16" s="46"/>
      <c r="F16" s="33"/>
      <c r="G16" s="5"/>
      <c r="H16" s="5"/>
      <c r="I16" s="5"/>
      <c r="J16" s="5"/>
      <c r="K16" s="5"/>
      <c r="L16" s="4"/>
      <c r="M16" s="4"/>
      <c r="N16" s="4"/>
      <c r="O16" s="8"/>
    </row>
    <row r="17" spans="1:15" ht="18.75">
      <c r="A17" s="4"/>
      <c r="B17" s="40"/>
      <c r="C17" s="41"/>
      <c r="D17" s="44" t="s">
        <v>45</v>
      </c>
      <c r="E17" s="45">
        <f>2*3.14*50</f>
        <v>314</v>
      </c>
      <c r="F17" s="33"/>
      <c r="G17" s="5"/>
      <c r="H17" s="5"/>
      <c r="I17" s="5"/>
      <c r="J17" s="5"/>
      <c r="K17" s="5"/>
      <c r="L17" s="4"/>
      <c r="M17" s="4"/>
      <c r="N17" s="4"/>
      <c r="O17" s="8"/>
    </row>
    <row r="18" spans="1:15" ht="19.5" thickBot="1">
      <c r="A18" s="4"/>
      <c r="B18" s="47"/>
      <c r="C18" s="48"/>
      <c r="D18" s="48" t="s">
        <v>50</v>
      </c>
      <c r="E18" s="51">
        <v>5.5999999999999995E-4</v>
      </c>
      <c r="F18" s="38"/>
      <c r="G18" s="5"/>
      <c r="H18" s="5"/>
      <c r="I18" s="5"/>
      <c r="J18" s="5"/>
      <c r="K18" s="5"/>
      <c r="L18" s="4"/>
      <c r="M18" s="4"/>
      <c r="N18" s="4"/>
      <c r="O18" s="8"/>
    </row>
    <row r="19" spans="1:15" ht="20.25">
      <c r="A19" s="4"/>
      <c r="B19" s="40" t="s">
        <v>51</v>
      </c>
      <c r="C19" s="41"/>
      <c r="D19" s="26" t="s">
        <v>44</v>
      </c>
      <c r="E19" s="46">
        <v>1.3</v>
      </c>
      <c r="F19" s="28">
        <f>E19-E20</f>
        <v>1.2937000000000001</v>
      </c>
      <c r="G19" s="5"/>
      <c r="H19" s="5"/>
      <c r="I19" s="5"/>
      <c r="J19" s="5"/>
      <c r="K19" s="5"/>
      <c r="L19" s="4"/>
      <c r="M19" s="4"/>
      <c r="N19" s="4"/>
      <c r="O19" s="8"/>
    </row>
    <row r="20" spans="1:15" ht="21" thickBot="1">
      <c r="A20" s="4"/>
      <c r="B20" s="47" t="s">
        <v>43</v>
      </c>
      <c r="C20" s="48"/>
      <c r="D20" s="35" t="s">
        <v>49</v>
      </c>
      <c r="E20" s="51">
        <v>6.3E-3</v>
      </c>
      <c r="F20" s="38"/>
      <c r="G20" s="5"/>
      <c r="H20" s="5"/>
      <c r="I20" s="5"/>
      <c r="J20" s="5"/>
      <c r="K20" s="5"/>
      <c r="L20" s="4"/>
      <c r="M20" s="4"/>
      <c r="N20" s="4"/>
      <c r="O20" s="8"/>
    </row>
    <row r="21" spans="1:15" ht="18.75">
      <c r="A21" s="4"/>
      <c r="B21" s="40" t="s">
        <v>52</v>
      </c>
      <c r="C21" s="41"/>
      <c r="D21" s="52" t="s">
        <v>54</v>
      </c>
      <c r="E21" s="27" t="s">
        <v>59</v>
      </c>
      <c r="F21" s="28">
        <f>E22*E23</f>
        <v>8.2559999999999995E-2</v>
      </c>
      <c r="G21" s="5"/>
      <c r="H21" s="5"/>
      <c r="I21" s="5"/>
      <c r="J21" s="5"/>
      <c r="K21" s="5"/>
      <c r="L21" s="4"/>
      <c r="M21" s="4"/>
      <c r="N21" s="4"/>
      <c r="O21" s="8"/>
    </row>
    <row r="22" spans="1:15" ht="20.25">
      <c r="A22" s="4"/>
      <c r="B22" s="40" t="s">
        <v>53</v>
      </c>
      <c r="C22" s="41"/>
      <c r="D22" s="31" t="s">
        <v>9</v>
      </c>
      <c r="E22" s="53">
        <f>E7*E8/E9</f>
        <v>6.88E-2</v>
      </c>
      <c r="F22" s="33"/>
      <c r="G22" s="5"/>
      <c r="H22" s="5"/>
      <c r="I22" s="5"/>
      <c r="J22" s="5"/>
      <c r="K22" s="5"/>
      <c r="L22" s="4"/>
      <c r="M22" s="4"/>
      <c r="N22" s="4"/>
      <c r="O22" s="8"/>
    </row>
    <row r="23" spans="1:15" ht="18.75">
      <c r="A23" s="4"/>
      <c r="B23" s="40"/>
      <c r="C23" s="41"/>
      <c r="D23" s="41" t="s">
        <v>55</v>
      </c>
      <c r="E23" s="46">
        <v>1.2</v>
      </c>
      <c r="F23" s="33"/>
      <c r="G23" s="5"/>
      <c r="H23" s="5"/>
      <c r="I23" s="5"/>
      <c r="J23" s="5"/>
      <c r="K23" s="5"/>
      <c r="L23" s="4"/>
      <c r="M23" s="4"/>
      <c r="N23" s="4"/>
      <c r="O23" s="8"/>
    </row>
    <row r="24" spans="1:15" ht="18.75">
      <c r="A24" s="4"/>
      <c r="B24" s="40"/>
      <c r="C24" s="41"/>
      <c r="D24" s="41" t="s">
        <v>56</v>
      </c>
      <c r="E24" s="54"/>
      <c r="F24" s="33"/>
      <c r="G24" s="5"/>
      <c r="H24" s="5"/>
      <c r="I24" s="5"/>
      <c r="J24" s="5"/>
      <c r="K24" s="5"/>
      <c r="L24" s="4"/>
      <c r="M24" s="4"/>
      <c r="N24" s="4"/>
      <c r="O24" s="8"/>
    </row>
    <row r="25" spans="1:15" ht="18.75">
      <c r="A25" s="4"/>
      <c r="B25" s="40"/>
      <c r="C25" s="41"/>
      <c r="D25" s="41" t="s">
        <v>57</v>
      </c>
      <c r="E25" s="54"/>
      <c r="F25" s="33"/>
      <c r="G25" s="5"/>
      <c r="H25" s="5"/>
      <c r="I25" s="5"/>
      <c r="J25" s="5"/>
      <c r="K25" s="5"/>
      <c r="L25" s="4"/>
      <c r="M25" s="4"/>
      <c r="N25" s="4"/>
      <c r="O25" s="8"/>
    </row>
    <row r="26" spans="1:15" ht="19.5" thickBot="1">
      <c r="A26" s="4"/>
      <c r="B26" s="47"/>
      <c r="C26" s="48"/>
      <c r="D26" s="48" t="s">
        <v>58</v>
      </c>
      <c r="E26" s="49"/>
      <c r="F26" s="38"/>
      <c r="G26" s="5"/>
      <c r="H26" s="5"/>
      <c r="I26" s="5"/>
      <c r="J26" s="5"/>
      <c r="K26" s="5"/>
      <c r="L26" s="4"/>
      <c r="M26" s="4"/>
      <c r="N26" s="4"/>
      <c r="O26" s="8"/>
    </row>
    <row r="27" spans="1:15" ht="18.75">
      <c r="A27" s="4"/>
      <c r="B27" s="40" t="s">
        <v>60</v>
      </c>
      <c r="C27" s="41"/>
      <c r="D27" s="41" t="s">
        <v>62</v>
      </c>
      <c r="E27" s="27" t="s">
        <v>59</v>
      </c>
      <c r="F27" s="28">
        <f>SQRT(E28^2+(E29-E30)^2)</f>
        <v>1.5198463606562342</v>
      </c>
      <c r="G27" s="5"/>
      <c r="H27" s="5"/>
      <c r="I27" s="5"/>
      <c r="J27" s="5"/>
      <c r="K27" s="5"/>
      <c r="L27" s="4"/>
      <c r="M27" s="4"/>
      <c r="N27" s="4"/>
      <c r="O27" s="8"/>
    </row>
    <row r="28" spans="1:15" ht="18.75">
      <c r="A28" s="4"/>
      <c r="B28" s="40" t="s">
        <v>61</v>
      </c>
      <c r="C28" s="41"/>
      <c r="D28" s="41" t="s">
        <v>54</v>
      </c>
      <c r="E28" s="32">
        <v>0.6</v>
      </c>
      <c r="F28" s="33"/>
      <c r="G28" s="5"/>
      <c r="H28" s="5"/>
      <c r="I28" s="5"/>
      <c r="J28" s="5"/>
      <c r="K28" s="5"/>
      <c r="L28" s="4"/>
      <c r="M28" s="4"/>
      <c r="N28" s="4"/>
      <c r="O28" s="8"/>
    </row>
    <row r="29" spans="1:15" ht="20.25">
      <c r="A29" s="4"/>
      <c r="B29" s="40"/>
      <c r="C29" s="41"/>
      <c r="D29" s="30" t="s">
        <v>44</v>
      </c>
      <c r="E29" s="55">
        <v>1.4</v>
      </c>
      <c r="F29" s="33"/>
      <c r="G29" s="5"/>
      <c r="H29" s="5"/>
      <c r="I29" s="5"/>
      <c r="J29" s="5"/>
      <c r="K29" s="5"/>
      <c r="L29" s="4"/>
      <c r="M29" s="4"/>
      <c r="N29" s="4"/>
      <c r="O29" s="8"/>
    </row>
    <row r="30" spans="1:15" ht="20.25">
      <c r="A30" s="4"/>
      <c r="B30" s="40"/>
      <c r="C30" s="44" t="s">
        <v>63</v>
      </c>
      <c r="D30" s="56" t="s">
        <v>49</v>
      </c>
      <c r="E30" s="32">
        <v>3.5999999999999999E-3</v>
      </c>
      <c r="F30" s="57"/>
      <c r="G30" s="5"/>
      <c r="H30" s="5"/>
      <c r="I30" s="5"/>
      <c r="J30" s="5"/>
      <c r="K30" s="5"/>
      <c r="L30" s="4"/>
      <c r="M30" s="4"/>
      <c r="N30" s="4"/>
      <c r="O30" s="8"/>
    </row>
    <row r="31" spans="1:15" ht="18.75">
      <c r="A31" s="4"/>
      <c r="B31" s="40"/>
      <c r="C31" s="58"/>
      <c r="D31" s="59" t="s">
        <v>62</v>
      </c>
      <c r="E31" s="39" t="s">
        <v>59</v>
      </c>
      <c r="F31" s="60">
        <f>SQRT(E32^2+(E34*E35-1/E34*E37)^2)</f>
        <v>314.00056178293715</v>
      </c>
      <c r="G31" s="5"/>
      <c r="H31" s="5"/>
      <c r="I31" s="5"/>
      <c r="J31" s="5"/>
      <c r="K31" s="5"/>
      <c r="L31" s="4"/>
      <c r="M31" s="4"/>
      <c r="N31" s="4"/>
      <c r="O31" s="8"/>
    </row>
    <row r="32" spans="1:15" ht="18.75">
      <c r="A32" s="4"/>
      <c r="B32" s="40"/>
      <c r="C32" s="41"/>
      <c r="D32" s="59" t="s">
        <v>54</v>
      </c>
      <c r="E32" s="32">
        <v>0.6</v>
      </c>
      <c r="F32" s="33"/>
      <c r="G32" s="5"/>
      <c r="H32" s="5"/>
      <c r="I32" s="5"/>
      <c r="J32" s="5"/>
      <c r="K32" s="5"/>
      <c r="L32" s="4"/>
      <c r="M32" s="4"/>
      <c r="N32" s="4"/>
      <c r="O32" s="8"/>
    </row>
    <row r="33" spans="1:15" ht="18.75">
      <c r="A33" s="4"/>
      <c r="B33" s="40"/>
      <c r="C33" s="41"/>
      <c r="D33" s="42" t="s">
        <v>100</v>
      </c>
      <c r="E33" s="46"/>
      <c r="F33" s="33"/>
      <c r="G33" s="5"/>
      <c r="H33" s="5"/>
      <c r="I33" s="5"/>
      <c r="J33" s="5"/>
      <c r="K33" s="5"/>
      <c r="L33" s="4"/>
      <c r="M33" s="4"/>
      <c r="N33" s="4"/>
      <c r="O33" s="8"/>
    </row>
    <row r="34" spans="1:15" ht="18.75">
      <c r="A34" s="4"/>
      <c r="B34" s="29"/>
      <c r="C34" s="30"/>
      <c r="D34" s="44" t="s">
        <v>45</v>
      </c>
      <c r="E34" s="45">
        <f>2*3.14*50</f>
        <v>314</v>
      </c>
      <c r="F34" s="33"/>
      <c r="G34" s="5"/>
      <c r="H34" s="5"/>
      <c r="I34" s="5"/>
      <c r="J34" s="5"/>
      <c r="K34" s="5"/>
      <c r="L34" s="4"/>
      <c r="M34" s="4"/>
      <c r="N34" s="4"/>
      <c r="O34" s="8"/>
    </row>
    <row r="35" spans="1:15" ht="18.75">
      <c r="A35" s="4"/>
      <c r="B35" s="29"/>
      <c r="C35" s="30"/>
      <c r="D35" s="42" t="s">
        <v>46</v>
      </c>
      <c r="E35" s="46">
        <v>1</v>
      </c>
      <c r="F35" s="33"/>
      <c r="G35" s="5"/>
      <c r="H35" s="5"/>
      <c r="I35" s="5"/>
      <c r="J35" s="5"/>
      <c r="K35" s="5"/>
      <c r="L35" s="4"/>
      <c r="M35" s="4"/>
      <c r="N35" s="4"/>
      <c r="O35" s="8"/>
    </row>
    <row r="36" spans="1:15" ht="18.75">
      <c r="A36" s="4"/>
      <c r="B36" s="29"/>
      <c r="C36" s="30"/>
      <c r="D36" s="44" t="s">
        <v>47</v>
      </c>
      <c r="E36" s="45"/>
      <c r="F36" s="33"/>
      <c r="G36" s="5"/>
      <c r="H36" s="5"/>
      <c r="I36" s="5"/>
      <c r="J36" s="5"/>
      <c r="K36" s="5"/>
      <c r="L36" s="4"/>
      <c r="M36" s="4"/>
      <c r="N36" s="4"/>
      <c r="O36" s="8"/>
    </row>
    <row r="37" spans="1:15" ht="19.5" thickBot="1">
      <c r="A37" s="4"/>
      <c r="B37" s="34"/>
      <c r="C37" s="35"/>
      <c r="D37" s="48" t="s">
        <v>50</v>
      </c>
      <c r="E37" s="37">
        <v>3.5999999999999999E-3</v>
      </c>
      <c r="F37" s="38"/>
      <c r="G37" s="5"/>
      <c r="H37" s="5"/>
      <c r="I37" s="5"/>
      <c r="J37" s="5"/>
      <c r="K37" s="5"/>
      <c r="L37" s="4"/>
      <c r="M37" s="4"/>
      <c r="N37" s="4"/>
      <c r="O37" s="8"/>
    </row>
    <row r="38" spans="1:15" ht="18.75">
      <c r="A38" s="4"/>
      <c r="B38" s="29" t="s">
        <v>64</v>
      </c>
      <c r="C38" s="30"/>
      <c r="D38" s="26" t="s">
        <v>65</v>
      </c>
      <c r="E38" s="27" t="s">
        <v>59</v>
      </c>
      <c r="F38" s="60">
        <f>0.24*E39^2*E41*E40</f>
        <v>3000000</v>
      </c>
      <c r="G38" s="5"/>
      <c r="H38" s="5"/>
      <c r="I38" s="5"/>
      <c r="J38" s="5"/>
      <c r="K38" s="5"/>
      <c r="L38" s="4"/>
      <c r="M38" s="4"/>
      <c r="N38" s="4"/>
      <c r="O38" s="8"/>
    </row>
    <row r="39" spans="1:15" ht="18.75">
      <c r="A39" s="4"/>
      <c r="B39" s="29"/>
      <c r="C39" s="30"/>
      <c r="D39" s="31" t="s">
        <v>66</v>
      </c>
      <c r="E39" s="32">
        <v>50</v>
      </c>
      <c r="F39" s="33"/>
      <c r="G39" s="5"/>
      <c r="H39" s="5"/>
      <c r="I39" s="5"/>
      <c r="J39" s="5"/>
      <c r="K39" s="5"/>
      <c r="L39" s="4"/>
      <c r="M39" s="4"/>
      <c r="N39" s="4"/>
      <c r="O39" s="8"/>
    </row>
    <row r="40" spans="1:15" ht="18.75">
      <c r="A40" s="4"/>
      <c r="B40" s="29"/>
      <c r="C40" s="30"/>
      <c r="D40" s="31" t="s">
        <v>67</v>
      </c>
      <c r="E40" s="32">
        <v>1</v>
      </c>
      <c r="F40" s="33"/>
      <c r="G40" s="5"/>
      <c r="H40" s="5"/>
      <c r="I40" s="5"/>
      <c r="J40" s="5"/>
      <c r="K40" s="5"/>
      <c r="L40" s="4"/>
      <c r="M40" s="4"/>
      <c r="N40" s="4"/>
      <c r="O40" s="8"/>
    </row>
    <row r="41" spans="1:15" ht="18.75">
      <c r="A41" s="4"/>
      <c r="B41" s="29"/>
      <c r="C41" s="56" t="s">
        <v>63</v>
      </c>
      <c r="D41" s="31" t="s">
        <v>68</v>
      </c>
      <c r="E41" s="55">
        <v>5000</v>
      </c>
      <c r="F41" s="57"/>
      <c r="G41" s="5"/>
      <c r="H41" s="5"/>
      <c r="I41" s="5"/>
      <c r="J41" s="5"/>
      <c r="K41" s="5"/>
      <c r="L41" s="4"/>
      <c r="M41" s="4"/>
      <c r="N41" s="4"/>
      <c r="O41" s="8"/>
    </row>
    <row r="42" spans="1:15" ht="18.75">
      <c r="A42" s="4"/>
      <c r="B42" s="29"/>
      <c r="C42" s="30"/>
      <c r="D42" s="31" t="s">
        <v>65</v>
      </c>
      <c r="E42" s="61" t="s">
        <v>59</v>
      </c>
      <c r="F42" s="60">
        <f>0.24*E43*E44</f>
        <v>52.8</v>
      </c>
      <c r="G42" s="5"/>
      <c r="H42" s="5"/>
      <c r="I42" s="5"/>
      <c r="J42" s="5"/>
      <c r="K42" s="5"/>
      <c r="L42" s="4"/>
      <c r="M42" s="4"/>
      <c r="N42" s="4"/>
      <c r="O42" s="8"/>
    </row>
    <row r="43" spans="1:15" ht="18.75">
      <c r="A43" s="4"/>
      <c r="B43" s="62"/>
      <c r="C43" s="58"/>
      <c r="D43" s="31" t="s">
        <v>69</v>
      </c>
      <c r="E43" s="32">
        <v>220</v>
      </c>
      <c r="F43" s="63"/>
      <c r="G43" s="4"/>
      <c r="H43" s="4"/>
      <c r="I43" s="4"/>
      <c r="J43" s="4"/>
      <c r="K43" s="4"/>
      <c r="L43" s="4"/>
      <c r="M43" s="4"/>
      <c r="N43" s="4"/>
      <c r="O43" s="8"/>
    </row>
    <row r="44" spans="1:15" ht="19.5" thickBot="1">
      <c r="A44" s="4"/>
      <c r="B44" s="64"/>
      <c r="C44" s="65"/>
      <c r="D44" s="36" t="s">
        <v>67</v>
      </c>
      <c r="E44" s="37">
        <v>1</v>
      </c>
      <c r="F44" s="66"/>
      <c r="G44" s="4"/>
      <c r="H44" s="4"/>
      <c r="I44" s="4"/>
      <c r="J44" s="4"/>
      <c r="K44" s="4"/>
      <c r="L44" s="4"/>
      <c r="M44" s="4"/>
      <c r="N44" s="4"/>
      <c r="O44" s="8"/>
    </row>
    <row r="45" spans="1:15" ht="18.75">
      <c r="A45" s="4"/>
      <c r="B45" s="29" t="s">
        <v>70</v>
      </c>
      <c r="C45" s="30"/>
      <c r="D45" s="25" t="s">
        <v>71</v>
      </c>
      <c r="E45" s="67" t="s">
        <v>59</v>
      </c>
      <c r="F45" s="60">
        <f>E47*E49*E50</f>
        <v>1.3968000000000001E-2</v>
      </c>
      <c r="G45" s="4"/>
      <c r="H45" s="4"/>
      <c r="I45" s="4"/>
      <c r="J45" s="4"/>
      <c r="K45" s="4"/>
      <c r="L45" s="4"/>
      <c r="M45" s="4"/>
      <c r="N45" s="4"/>
      <c r="O45" s="8"/>
    </row>
    <row r="46" spans="1:15" ht="18.75">
      <c r="A46" s="4"/>
      <c r="B46" s="29"/>
      <c r="C46" s="30"/>
      <c r="D46" s="56" t="s">
        <v>72</v>
      </c>
      <c r="E46" s="68"/>
      <c r="F46" s="69"/>
      <c r="G46" s="4"/>
      <c r="H46" s="4"/>
      <c r="I46" s="4"/>
      <c r="J46" s="4"/>
      <c r="K46" s="4"/>
      <c r="L46" s="4"/>
      <c r="M46" s="4"/>
      <c r="N46" s="4"/>
      <c r="O46" s="8"/>
    </row>
    <row r="47" spans="1:15" ht="18.75">
      <c r="A47" s="4"/>
      <c r="B47" s="29"/>
      <c r="C47" s="30"/>
      <c r="D47" s="70" t="s">
        <v>73</v>
      </c>
      <c r="E47" s="55">
        <v>3.8799999999999998E-7</v>
      </c>
      <c r="F47" s="69"/>
      <c r="G47" s="4"/>
      <c r="H47" s="4"/>
      <c r="I47" s="4"/>
      <c r="J47" s="4"/>
      <c r="K47" s="4"/>
      <c r="L47" s="4"/>
      <c r="M47" s="4"/>
      <c r="N47" s="4"/>
      <c r="O47" s="8"/>
    </row>
    <row r="48" spans="1:15" ht="18.75">
      <c r="A48" s="4"/>
      <c r="B48" s="29"/>
      <c r="C48" s="30"/>
      <c r="D48" s="56" t="s">
        <v>74</v>
      </c>
      <c r="E48" s="45"/>
      <c r="F48" s="69"/>
      <c r="G48" s="4"/>
      <c r="H48" s="4"/>
      <c r="I48" s="4"/>
      <c r="J48" s="4"/>
      <c r="K48" s="4"/>
      <c r="L48" s="4"/>
      <c r="M48" s="4"/>
      <c r="N48" s="4"/>
      <c r="O48" s="8"/>
    </row>
    <row r="49" spans="1:15" ht="18.75">
      <c r="A49" s="4"/>
      <c r="B49" s="29"/>
      <c r="C49" s="30"/>
      <c r="D49" s="31" t="s">
        <v>66</v>
      </c>
      <c r="E49" s="32">
        <v>10</v>
      </c>
      <c r="F49" s="69"/>
      <c r="G49" s="4"/>
      <c r="H49" s="4"/>
      <c r="I49" s="4"/>
      <c r="J49" s="4"/>
      <c r="K49" s="4"/>
      <c r="L49" s="4"/>
      <c r="M49" s="4"/>
      <c r="N49" s="4"/>
      <c r="O49" s="8"/>
    </row>
    <row r="50" spans="1:15" ht="19.5" thickBot="1">
      <c r="A50" s="4"/>
      <c r="B50" s="34"/>
      <c r="C50" s="35"/>
      <c r="D50" s="35" t="s">
        <v>67</v>
      </c>
      <c r="E50" s="37">
        <v>3600</v>
      </c>
      <c r="F50" s="71"/>
      <c r="G50" s="4"/>
      <c r="H50" s="4"/>
      <c r="I50" s="4"/>
      <c r="J50" s="4"/>
      <c r="K50" s="4"/>
      <c r="L50" s="4"/>
      <c r="M50" s="4"/>
      <c r="N50" s="4"/>
      <c r="O50" s="8"/>
    </row>
    <row r="51" spans="1:15" ht="20.25">
      <c r="A51" s="4"/>
      <c r="B51" s="29" t="s">
        <v>75</v>
      </c>
      <c r="C51" s="30"/>
      <c r="D51" s="25" t="s">
        <v>79</v>
      </c>
      <c r="E51" s="72"/>
      <c r="F51" s="73"/>
      <c r="G51" s="4"/>
      <c r="H51" s="4"/>
      <c r="I51" s="4"/>
      <c r="J51" s="4"/>
      <c r="K51" s="4"/>
      <c r="L51" s="4"/>
      <c r="M51" s="4"/>
      <c r="N51" s="4"/>
      <c r="O51" s="8"/>
    </row>
    <row r="52" spans="1:15" ht="20.25">
      <c r="A52" s="4"/>
      <c r="B52" s="29" t="s">
        <v>76</v>
      </c>
      <c r="C52" s="30"/>
      <c r="D52" s="30" t="s">
        <v>80</v>
      </c>
      <c r="E52" s="74"/>
      <c r="F52" s="69"/>
      <c r="G52" s="4"/>
      <c r="H52" s="4"/>
      <c r="I52" s="4"/>
      <c r="J52" s="4"/>
      <c r="K52" s="4"/>
      <c r="L52" s="4"/>
      <c r="M52" s="4"/>
      <c r="N52" s="4"/>
      <c r="O52" s="8"/>
    </row>
    <row r="53" spans="1:15" ht="20.25">
      <c r="A53" s="4"/>
      <c r="B53" s="29" t="s">
        <v>77</v>
      </c>
      <c r="C53" s="30"/>
      <c r="D53" s="30" t="s">
        <v>81</v>
      </c>
      <c r="E53" s="74"/>
      <c r="F53" s="69"/>
      <c r="G53" s="4"/>
      <c r="H53" s="4"/>
      <c r="I53" s="4"/>
      <c r="J53" s="4"/>
      <c r="K53" s="4"/>
      <c r="L53" s="4"/>
      <c r="M53" s="4"/>
      <c r="N53" s="4"/>
      <c r="O53" s="8"/>
    </row>
    <row r="54" spans="1:15" ht="20.25">
      <c r="A54" s="4"/>
      <c r="B54" s="75" t="s">
        <v>78</v>
      </c>
      <c r="C54" s="56"/>
      <c r="D54" s="30" t="s">
        <v>82</v>
      </c>
      <c r="E54" s="74"/>
      <c r="F54" s="69"/>
      <c r="G54" s="4"/>
      <c r="H54" s="4"/>
      <c r="I54" s="4"/>
      <c r="J54" s="4"/>
      <c r="K54" s="4"/>
      <c r="L54" s="4"/>
      <c r="M54" s="4"/>
      <c r="N54" s="4"/>
      <c r="O54" s="8"/>
    </row>
    <row r="55" spans="1:15" ht="18.75">
      <c r="A55" s="4"/>
      <c r="B55" s="29" t="s">
        <v>83</v>
      </c>
      <c r="C55" s="30"/>
      <c r="D55" s="30"/>
      <c r="E55" s="74"/>
      <c r="F55" s="69"/>
      <c r="G55" s="4"/>
      <c r="H55" s="4"/>
      <c r="I55" s="4"/>
      <c r="J55" s="4"/>
      <c r="K55" s="4"/>
      <c r="L55" s="4"/>
      <c r="M55" s="4"/>
      <c r="N55" s="4"/>
      <c r="O55" s="8"/>
    </row>
    <row r="56" spans="1:15" ht="18.75">
      <c r="A56" s="4"/>
      <c r="B56" s="29" t="s">
        <v>84</v>
      </c>
      <c r="C56" s="30"/>
      <c r="D56" s="30"/>
      <c r="E56" s="74"/>
      <c r="F56" s="69"/>
      <c r="G56" s="4"/>
      <c r="H56" s="4"/>
      <c r="I56" s="4"/>
      <c r="J56" s="4"/>
      <c r="K56" s="4"/>
      <c r="L56" s="4"/>
      <c r="M56" s="4"/>
      <c r="N56" s="4"/>
      <c r="O56" s="8"/>
    </row>
    <row r="57" spans="1:15" ht="19.5" thickBot="1">
      <c r="A57" s="4"/>
      <c r="B57" s="34"/>
      <c r="C57" s="35"/>
      <c r="D57" s="35"/>
      <c r="E57" s="76"/>
      <c r="F57" s="71"/>
      <c r="G57" s="4"/>
      <c r="H57" s="4"/>
      <c r="I57" s="4"/>
      <c r="J57" s="4"/>
      <c r="K57" s="4"/>
      <c r="L57" s="4"/>
      <c r="M57" s="4"/>
      <c r="N57" s="4"/>
      <c r="O57" s="8"/>
    </row>
    <row r="58" spans="1:15" ht="18.75">
      <c r="A58" s="4"/>
      <c r="B58" s="29" t="s">
        <v>85</v>
      </c>
      <c r="C58" s="30"/>
      <c r="D58" s="26" t="s">
        <v>101</v>
      </c>
      <c r="E58" s="67" t="s">
        <v>59</v>
      </c>
      <c r="F58" s="60">
        <f>E59/E60</f>
        <v>0.5</v>
      </c>
      <c r="G58" s="4"/>
      <c r="H58" s="4"/>
      <c r="I58" s="4"/>
      <c r="J58" s="4"/>
      <c r="K58" s="4"/>
      <c r="L58" s="4"/>
      <c r="M58" s="4"/>
      <c r="N58" s="4"/>
      <c r="O58" s="8"/>
    </row>
    <row r="59" spans="1:15" ht="18.75">
      <c r="A59" s="4"/>
      <c r="B59" s="29"/>
      <c r="C59" s="30"/>
      <c r="D59" s="31" t="s">
        <v>86</v>
      </c>
      <c r="E59" s="32">
        <v>3</v>
      </c>
      <c r="F59" s="69"/>
      <c r="G59" s="4"/>
      <c r="H59" s="4"/>
      <c r="I59" s="4"/>
      <c r="J59" s="4"/>
      <c r="K59" s="4"/>
      <c r="L59" s="4"/>
      <c r="M59" s="4"/>
      <c r="N59" s="4"/>
      <c r="O59" s="8"/>
    </row>
    <row r="60" spans="1:15" ht="18.75">
      <c r="A60" s="4"/>
      <c r="B60" s="29"/>
      <c r="C60" s="30"/>
      <c r="D60" s="31" t="s">
        <v>87</v>
      </c>
      <c r="E60" s="32">
        <v>6</v>
      </c>
      <c r="F60" s="77"/>
      <c r="G60" s="4"/>
      <c r="H60" s="4"/>
      <c r="I60" s="4"/>
      <c r="J60" s="4"/>
      <c r="K60" s="4"/>
      <c r="L60" s="4"/>
      <c r="M60" s="4"/>
      <c r="N60" s="4"/>
      <c r="O60" s="8"/>
    </row>
    <row r="61" spans="1:15" ht="18.75">
      <c r="A61" s="4"/>
      <c r="B61" s="29"/>
      <c r="C61" s="30"/>
      <c r="D61" s="31" t="s">
        <v>101</v>
      </c>
      <c r="E61" s="54" t="s">
        <v>59</v>
      </c>
      <c r="F61" s="78">
        <f>E62/E63</f>
        <v>0.76923076923076927</v>
      </c>
      <c r="G61" s="4"/>
      <c r="H61" s="4"/>
      <c r="I61" s="4"/>
      <c r="J61" s="4"/>
      <c r="K61" s="4"/>
      <c r="L61" s="4"/>
      <c r="M61" s="4"/>
      <c r="N61" s="4"/>
      <c r="O61" s="8"/>
    </row>
    <row r="62" spans="1:15" ht="18.75">
      <c r="A62" s="4"/>
      <c r="B62" s="29"/>
      <c r="C62" s="30"/>
      <c r="D62" s="31" t="s">
        <v>88</v>
      </c>
      <c r="E62" s="32">
        <v>500</v>
      </c>
      <c r="F62" s="69"/>
      <c r="G62" s="4"/>
      <c r="H62" s="4"/>
      <c r="I62" s="4"/>
      <c r="J62" s="4"/>
      <c r="K62" s="4"/>
      <c r="L62" s="4"/>
      <c r="M62" s="4"/>
      <c r="N62" s="4"/>
      <c r="O62" s="8"/>
    </row>
    <row r="63" spans="1:15" ht="18.75">
      <c r="A63" s="4"/>
      <c r="B63" s="29"/>
      <c r="C63" s="30"/>
      <c r="D63" s="31" t="s">
        <v>90</v>
      </c>
      <c r="E63" s="32">
        <v>650</v>
      </c>
      <c r="F63" s="77"/>
      <c r="G63" s="4"/>
      <c r="H63" s="4"/>
      <c r="I63" s="4"/>
      <c r="J63" s="4"/>
      <c r="K63" s="4"/>
      <c r="L63" s="4"/>
      <c r="M63" s="4"/>
      <c r="N63" s="4"/>
      <c r="O63" s="8"/>
    </row>
    <row r="64" spans="1:15" ht="18.75">
      <c r="A64" s="4"/>
      <c r="B64" s="29"/>
      <c r="C64" s="30"/>
      <c r="D64" s="31" t="s">
        <v>101</v>
      </c>
      <c r="E64" s="32" t="s">
        <v>59</v>
      </c>
      <c r="F64" s="78">
        <f>1/SQRT(1+E65^2/E66^2)</f>
        <v>0.66436383882991978</v>
      </c>
      <c r="G64" s="4"/>
      <c r="H64" s="4"/>
      <c r="I64" s="4"/>
      <c r="J64" s="4"/>
      <c r="K64" s="4"/>
      <c r="L64" s="4"/>
      <c r="M64" s="4"/>
      <c r="N64" s="4"/>
      <c r="O64" s="8"/>
    </row>
    <row r="65" spans="1:15" ht="18.75">
      <c r="A65" s="4"/>
      <c r="B65" s="29"/>
      <c r="C65" s="30"/>
      <c r="D65" s="31" t="s">
        <v>89</v>
      </c>
      <c r="E65" s="32">
        <v>450</v>
      </c>
      <c r="F65" s="69"/>
      <c r="G65" s="4"/>
      <c r="H65" s="4"/>
      <c r="I65" s="4"/>
      <c r="J65" s="4"/>
      <c r="K65" s="4"/>
      <c r="L65" s="4"/>
      <c r="M65" s="4"/>
      <c r="N65" s="4"/>
      <c r="O65" s="8"/>
    </row>
    <row r="66" spans="1:15" ht="19.5" thickBot="1">
      <c r="A66" s="4"/>
      <c r="B66" s="34"/>
      <c r="C66" s="35"/>
      <c r="D66" s="36" t="s">
        <v>88</v>
      </c>
      <c r="E66" s="37">
        <v>400</v>
      </c>
      <c r="F66" s="71"/>
      <c r="G66" s="4"/>
      <c r="H66" s="4"/>
      <c r="I66" s="4"/>
      <c r="J66" s="4"/>
      <c r="K66" s="4"/>
      <c r="L66" s="4"/>
      <c r="M66" s="4"/>
      <c r="N66" s="4"/>
      <c r="O66" s="8"/>
    </row>
    <row r="67" spans="1:15" ht="18.75">
      <c r="A67" s="4"/>
      <c r="B67" s="29" t="s">
        <v>91</v>
      </c>
      <c r="C67" s="30"/>
      <c r="D67" s="26" t="s">
        <v>88</v>
      </c>
      <c r="E67" s="67" t="s">
        <v>59</v>
      </c>
      <c r="F67" s="60">
        <f>E68*E69</f>
        <v>660</v>
      </c>
      <c r="G67" s="4"/>
      <c r="H67" s="4"/>
      <c r="I67" s="4"/>
      <c r="J67" s="4"/>
      <c r="K67" s="4"/>
      <c r="L67" s="4"/>
      <c r="M67" s="4"/>
      <c r="N67" s="4"/>
      <c r="O67" s="8"/>
    </row>
    <row r="68" spans="1:15" ht="18.75">
      <c r="A68" s="4"/>
      <c r="B68" s="29" t="s">
        <v>92</v>
      </c>
      <c r="C68" s="30"/>
      <c r="D68" s="31" t="s">
        <v>69</v>
      </c>
      <c r="E68" s="32">
        <v>220</v>
      </c>
      <c r="F68" s="69"/>
      <c r="G68" s="4"/>
      <c r="H68" s="4"/>
      <c r="I68" s="4"/>
      <c r="J68" s="4"/>
      <c r="K68" s="4"/>
      <c r="L68" s="4"/>
      <c r="M68" s="4"/>
      <c r="N68" s="4"/>
      <c r="O68" s="8"/>
    </row>
    <row r="69" spans="1:15" ht="18.75">
      <c r="A69" s="4"/>
      <c r="B69" s="29"/>
      <c r="C69" s="56"/>
      <c r="D69" s="31" t="s">
        <v>66</v>
      </c>
      <c r="E69" s="32">
        <v>3</v>
      </c>
      <c r="F69" s="77"/>
      <c r="G69" s="4"/>
      <c r="H69" s="4"/>
      <c r="I69" s="4"/>
      <c r="J69" s="4"/>
      <c r="K69" s="4"/>
      <c r="L69" s="4"/>
      <c r="M69" s="4"/>
      <c r="N69" s="4"/>
      <c r="O69" s="8"/>
    </row>
    <row r="70" spans="1:15" ht="18.75">
      <c r="A70" s="4"/>
      <c r="B70" s="29"/>
      <c r="C70" s="30"/>
      <c r="D70" s="31" t="s">
        <v>88</v>
      </c>
      <c r="E70" s="54" t="s">
        <v>59</v>
      </c>
      <c r="F70" s="60">
        <f>E72^2*E71</f>
        <v>50000000</v>
      </c>
      <c r="G70" s="4"/>
      <c r="H70" s="4"/>
      <c r="I70" s="4"/>
      <c r="J70" s="4"/>
      <c r="K70" s="4"/>
      <c r="L70" s="4"/>
      <c r="M70" s="4"/>
      <c r="N70" s="4"/>
      <c r="O70" s="8"/>
    </row>
    <row r="71" spans="1:15" ht="18.75">
      <c r="A71" s="4"/>
      <c r="B71" s="29"/>
      <c r="C71" s="30"/>
      <c r="D71" s="31" t="s">
        <v>93</v>
      </c>
      <c r="E71" s="32">
        <v>5000</v>
      </c>
      <c r="F71" s="69"/>
      <c r="G71" s="4"/>
      <c r="H71" s="4"/>
      <c r="I71" s="4"/>
      <c r="J71" s="4"/>
      <c r="K71" s="4"/>
      <c r="L71" s="4"/>
      <c r="M71" s="4"/>
      <c r="N71" s="4"/>
      <c r="O71" s="8"/>
    </row>
    <row r="72" spans="1:15" ht="18.75">
      <c r="A72" s="4"/>
      <c r="B72" s="29"/>
      <c r="C72" s="56"/>
      <c r="D72" s="31" t="s">
        <v>66</v>
      </c>
      <c r="E72" s="32">
        <v>100</v>
      </c>
      <c r="F72" s="77"/>
      <c r="G72" s="4"/>
      <c r="H72" s="4"/>
      <c r="I72" s="4"/>
      <c r="J72" s="4"/>
      <c r="K72" s="4"/>
      <c r="L72" s="4"/>
      <c r="M72" s="4"/>
      <c r="N72" s="4"/>
      <c r="O72" s="8"/>
    </row>
    <row r="73" spans="1:15" ht="18.75">
      <c r="A73" s="4"/>
      <c r="B73" s="29"/>
      <c r="C73" s="30"/>
      <c r="D73" s="31" t="s">
        <v>88</v>
      </c>
      <c r="E73" s="54" t="s">
        <v>59</v>
      </c>
      <c r="F73" s="60">
        <f>E75^2/E74</f>
        <v>7200</v>
      </c>
      <c r="G73" s="4"/>
      <c r="H73" s="4"/>
      <c r="I73" s="4"/>
      <c r="J73" s="4"/>
      <c r="K73" s="4"/>
      <c r="L73" s="4"/>
      <c r="M73" s="4"/>
      <c r="N73" s="4"/>
      <c r="O73" s="8"/>
    </row>
    <row r="74" spans="1:15" ht="18.75">
      <c r="A74" s="4"/>
      <c r="B74" s="29"/>
      <c r="C74" s="30"/>
      <c r="D74" s="31" t="s">
        <v>93</v>
      </c>
      <c r="E74" s="32">
        <v>5000</v>
      </c>
      <c r="F74" s="69"/>
      <c r="G74" s="4"/>
      <c r="H74" s="4"/>
      <c r="I74" s="4"/>
      <c r="J74" s="4"/>
      <c r="K74" s="4"/>
      <c r="L74" s="4"/>
      <c r="M74" s="4"/>
      <c r="N74" s="4"/>
      <c r="O74" s="8"/>
    </row>
    <row r="75" spans="1:15" ht="19.5" thickBot="1">
      <c r="A75" s="4"/>
      <c r="B75" s="34"/>
      <c r="C75" s="35"/>
      <c r="D75" s="79" t="s">
        <v>69</v>
      </c>
      <c r="E75" s="37">
        <v>6000</v>
      </c>
      <c r="F75" s="71"/>
      <c r="G75" s="4"/>
      <c r="H75" s="4"/>
      <c r="I75" s="4"/>
      <c r="J75" s="4"/>
      <c r="K75" s="4"/>
      <c r="L75" s="4"/>
      <c r="M75" s="4"/>
      <c r="N75" s="4"/>
      <c r="O75" s="8"/>
    </row>
    <row r="76" spans="1:15" ht="18.75">
      <c r="A76" s="4"/>
      <c r="B76" s="29" t="s">
        <v>94</v>
      </c>
      <c r="C76" s="30"/>
      <c r="D76" s="26" t="s">
        <v>88</v>
      </c>
      <c r="E76" s="67" t="s">
        <v>59</v>
      </c>
      <c r="F76" s="60">
        <f>E77*E78*E79</f>
        <v>32300</v>
      </c>
      <c r="G76" s="4"/>
      <c r="H76" s="4"/>
      <c r="I76" s="4"/>
      <c r="J76" s="4"/>
      <c r="K76" s="4"/>
      <c r="L76" s="4"/>
      <c r="M76" s="4"/>
      <c r="N76" s="4"/>
      <c r="O76" s="8"/>
    </row>
    <row r="77" spans="1:15" ht="19.5" thickBot="1">
      <c r="A77" s="4"/>
      <c r="B77" s="29" t="s">
        <v>95</v>
      </c>
      <c r="C77" s="30"/>
      <c r="D77" s="31" t="s">
        <v>69</v>
      </c>
      <c r="E77" s="32">
        <v>380</v>
      </c>
      <c r="F77" s="69"/>
      <c r="G77" s="4"/>
      <c r="H77" s="4"/>
      <c r="I77" s="4"/>
      <c r="J77" s="4"/>
      <c r="K77" s="4"/>
      <c r="L77" s="4"/>
      <c r="M77" s="4"/>
      <c r="N77" s="4"/>
      <c r="O77" s="8"/>
    </row>
    <row r="78" spans="1:15" ht="19.5" thickBot="1">
      <c r="A78" s="4"/>
      <c r="B78" s="29" t="s">
        <v>96</v>
      </c>
      <c r="C78" s="30"/>
      <c r="D78" s="31" t="s">
        <v>66</v>
      </c>
      <c r="E78" s="32">
        <v>100</v>
      </c>
      <c r="F78" s="69"/>
      <c r="G78" s="4"/>
      <c r="H78" s="91" t="s">
        <v>99</v>
      </c>
      <c r="I78" s="92"/>
      <c r="J78" s="92"/>
      <c r="K78" s="92"/>
      <c r="L78" s="92"/>
      <c r="M78" s="93"/>
      <c r="N78" s="4"/>
      <c r="O78" s="8"/>
    </row>
    <row r="79" spans="1:15" ht="18.75">
      <c r="A79" s="4"/>
      <c r="B79" s="29"/>
      <c r="C79" s="56"/>
      <c r="D79" s="31" t="s">
        <v>101</v>
      </c>
      <c r="E79" s="32">
        <v>0.85</v>
      </c>
      <c r="F79" s="77"/>
      <c r="G79" s="4"/>
      <c r="H79" s="9" t="s">
        <v>103</v>
      </c>
      <c r="I79" s="10">
        <v>0.85</v>
      </c>
      <c r="J79" s="11"/>
      <c r="K79" s="11"/>
      <c r="L79" s="11"/>
      <c r="M79" s="12"/>
      <c r="N79" s="4"/>
      <c r="O79" s="8"/>
    </row>
    <row r="80" spans="1:15" ht="18.75">
      <c r="A80" s="4"/>
      <c r="B80" s="29"/>
      <c r="C80" s="30"/>
      <c r="D80" s="31" t="s">
        <v>89</v>
      </c>
      <c r="E80" s="54" t="s">
        <v>59</v>
      </c>
      <c r="F80" s="60">
        <f>E81*E82*E83</f>
        <v>20140</v>
      </c>
      <c r="G80" s="4"/>
      <c r="H80" s="13" t="s">
        <v>104</v>
      </c>
      <c r="I80" s="14">
        <f>SQRT(1-0.85^2)</f>
        <v>0.52678268764263703</v>
      </c>
      <c r="J80" s="11"/>
      <c r="K80" s="11"/>
      <c r="L80" s="11"/>
      <c r="M80" s="12"/>
      <c r="N80" s="4"/>
      <c r="O80" s="8"/>
    </row>
    <row r="81" spans="1:15" ht="19.5" thickBot="1">
      <c r="A81" s="4"/>
      <c r="B81" s="29"/>
      <c r="C81" s="30"/>
      <c r="D81" s="31" t="s">
        <v>69</v>
      </c>
      <c r="E81" s="32">
        <v>380</v>
      </c>
      <c r="F81" s="69"/>
      <c r="G81" s="4"/>
      <c r="H81" s="15"/>
      <c r="I81" s="16"/>
      <c r="J81" s="17"/>
      <c r="K81" s="17"/>
      <c r="L81" s="17"/>
      <c r="M81" s="18"/>
      <c r="N81" s="4"/>
      <c r="O81" s="8"/>
    </row>
    <row r="82" spans="1:15" ht="19.5" thickBot="1">
      <c r="A82" s="4"/>
      <c r="B82" s="29"/>
      <c r="C82" s="30"/>
      <c r="D82" s="31" t="s">
        <v>66</v>
      </c>
      <c r="E82" s="32">
        <v>100</v>
      </c>
      <c r="F82" s="69"/>
      <c r="G82" s="4"/>
      <c r="H82" s="19" t="s">
        <v>98</v>
      </c>
      <c r="I82" s="20"/>
      <c r="J82" s="20"/>
      <c r="K82" s="20"/>
      <c r="L82" s="20"/>
      <c r="M82" s="21"/>
      <c r="N82" s="4"/>
      <c r="O82" s="8"/>
    </row>
    <row r="83" spans="1:15" ht="19.5" thickBot="1">
      <c r="A83" s="4"/>
      <c r="B83" s="29"/>
      <c r="C83" s="56"/>
      <c r="D83" s="31" t="s">
        <v>97</v>
      </c>
      <c r="E83" s="32">
        <v>0.53</v>
      </c>
      <c r="F83" s="77"/>
      <c r="G83" s="4"/>
      <c r="H83" s="22">
        <f>I79^2+I80^2</f>
        <v>1</v>
      </c>
      <c r="I83" s="17"/>
      <c r="J83" s="17"/>
      <c r="K83" s="17"/>
      <c r="L83" s="17"/>
      <c r="M83" s="18"/>
      <c r="N83" s="4"/>
      <c r="O83" s="8"/>
    </row>
    <row r="84" spans="1:15" ht="18.75">
      <c r="A84" s="4"/>
      <c r="B84" s="29"/>
      <c r="C84" s="30"/>
      <c r="D84" s="31" t="s">
        <v>90</v>
      </c>
      <c r="E84" s="54" t="s">
        <v>59</v>
      </c>
      <c r="F84" s="60">
        <f>E85*E86</f>
        <v>38000</v>
      </c>
      <c r="G84" s="4"/>
      <c r="H84" s="4"/>
      <c r="I84" s="4"/>
      <c r="J84" s="4"/>
      <c r="K84" s="4"/>
      <c r="L84" s="4"/>
      <c r="M84" s="4"/>
      <c r="N84" s="4"/>
      <c r="O84" s="8"/>
    </row>
    <row r="85" spans="1:15" ht="18.75">
      <c r="A85" s="4"/>
      <c r="B85" s="29"/>
      <c r="C85" s="30"/>
      <c r="D85" s="31" t="s">
        <v>69</v>
      </c>
      <c r="E85" s="32">
        <v>380</v>
      </c>
      <c r="F85" s="69"/>
      <c r="G85" s="4"/>
      <c r="H85" s="4"/>
      <c r="I85" s="4"/>
      <c r="J85" s="4"/>
      <c r="K85" s="4"/>
      <c r="L85" s="4"/>
      <c r="M85" s="4"/>
      <c r="N85" s="4"/>
      <c r="O85" s="8"/>
    </row>
    <row r="86" spans="1:15" ht="18.75">
      <c r="A86" s="4"/>
      <c r="B86" s="29"/>
      <c r="C86" s="30"/>
      <c r="D86" s="31" t="s">
        <v>66</v>
      </c>
      <c r="E86" s="32">
        <v>100</v>
      </c>
      <c r="F86" s="77"/>
      <c r="G86" s="4"/>
      <c r="H86" s="4"/>
      <c r="I86" s="4"/>
      <c r="J86" s="4"/>
      <c r="K86" s="4"/>
      <c r="L86" s="4"/>
      <c r="M86" s="4"/>
      <c r="N86" s="4"/>
      <c r="O86" s="8"/>
    </row>
    <row r="87" spans="1:15" ht="18.75">
      <c r="A87" s="4"/>
      <c r="B87" s="29"/>
      <c r="C87" s="30"/>
      <c r="D87" s="31" t="s">
        <v>90</v>
      </c>
      <c r="E87" s="54" t="s">
        <v>59</v>
      </c>
      <c r="F87" s="80">
        <f>SQRT(E88^2+E89^2)</f>
        <v>38064.545183149108</v>
      </c>
      <c r="G87" s="4"/>
      <c r="H87" s="4"/>
      <c r="I87" s="4"/>
      <c r="J87" s="4"/>
      <c r="K87" s="4"/>
      <c r="L87" s="4"/>
      <c r="M87" s="4"/>
      <c r="N87" s="4"/>
      <c r="O87" s="8"/>
    </row>
    <row r="88" spans="1:15" ht="18.75">
      <c r="A88" s="4"/>
      <c r="B88" s="29"/>
      <c r="C88" s="30"/>
      <c r="D88" s="31" t="s">
        <v>88</v>
      </c>
      <c r="E88" s="32">
        <v>32300</v>
      </c>
      <c r="F88" s="69"/>
      <c r="G88" s="4"/>
      <c r="H88" s="4"/>
      <c r="I88" s="4"/>
      <c r="J88" s="4"/>
      <c r="K88" s="4"/>
      <c r="L88" s="4"/>
      <c r="M88" s="4"/>
      <c r="N88" s="4"/>
      <c r="O88" s="8"/>
    </row>
    <row r="89" spans="1:15" ht="19.5" thickBot="1">
      <c r="A89" s="4"/>
      <c r="B89" s="34"/>
      <c r="C89" s="35"/>
      <c r="D89" s="36" t="s">
        <v>89</v>
      </c>
      <c r="E89" s="37">
        <v>20140</v>
      </c>
      <c r="F89" s="71"/>
      <c r="G89" s="4"/>
      <c r="H89" s="4"/>
      <c r="I89" s="4"/>
      <c r="J89" s="4"/>
      <c r="K89" s="4"/>
      <c r="L89" s="4"/>
      <c r="M89" s="4"/>
      <c r="N89" s="4"/>
      <c r="O89" s="8"/>
    </row>
    <row r="90" spans="1:15" ht="18.75">
      <c r="A90" s="4"/>
      <c r="B90" s="29" t="s">
        <v>94</v>
      </c>
      <c r="C90" s="30"/>
      <c r="D90" s="26" t="s">
        <v>88</v>
      </c>
      <c r="E90" s="67" t="s">
        <v>59</v>
      </c>
      <c r="F90" s="80">
        <f>SQRT(3)*E91*E92*E93</f>
        <v>55945.241084474736</v>
      </c>
      <c r="G90" s="4"/>
      <c r="H90" s="4"/>
      <c r="I90" s="4"/>
      <c r="J90" s="4"/>
      <c r="K90" s="4"/>
      <c r="L90" s="4"/>
      <c r="M90" s="4"/>
      <c r="N90" s="4"/>
      <c r="O90" s="8"/>
    </row>
    <row r="91" spans="1:15" ht="18.75">
      <c r="A91" s="4"/>
      <c r="B91" s="29" t="s">
        <v>95</v>
      </c>
      <c r="C91" s="30"/>
      <c r="D91" s="31" t="s">
        <v>69</v>
      </c>
      <c r="E91" s="32">
        <v>380</v>
      </c>
      <c r="F91" s="69"/>
      <c r="G91" s="4"/>
      <c r="H91" s="4"/>
      <c r="I91" s="4"/>
      <c r="J91" s="4"/>
      <c r="K91" s="4"/>
      <c r="L91" s="4"/>
      <c r="M91" s="4"/>
      <c r="N91" s="4"/>
      <c r="O91" s="8"/>
    </row>
    <row r="92" spans="1:15" ht="18.75">
      <c r="A92" s="4"/>
      <c r="B92" s="29" t="s">
        <v>102</v>
      </c>
      <c r="C92" s="30"/>
      <c r="D92" s="31" t="s">
        <v>66</v>
      </c>
      <c r="E92" s="32">
        <v>100</v>
      </c>
      <c r="F92" s="69"/>
      <c r="G92" s="4"/>
      <c r="H92" s="4"/>
      <c r="I92" s="4"/>
      <c r="J92" s="4"/>
      <c r="K92" s="4"/>
      <c r="L92" s="4"/>
      <c r="M92" s="4"/>
      <c r="N92" s="4"/>
      <c r="O92" s="8"/>
    </row>
    <row r="93" spans="1:15" ht="18.75">
      <c r="A93" s="4"/>
      <c r="B93" s="29"/>
      <c r="C93" s="56"/>
      <c r="D93" s="31" t="s">
        <v>101</v>
      </c>
      <c r="E93" s="32">
        <v>0.85</v>
      </c>
      <c r="F93" s="77"/>
      <c r="G93" s="4"/>
      <c r="H93" s="4"/>
      <c r="I93" s="4"/>
      <c r="J93" s="4"/>
      <c r="K93" s="4"/>
      <c r="L93" s="4"/>
      <c r="M93" s="4"/>
      <c r="N93" s="4"/>
      <c r="O93" s="8"/>
    </row>
    <row r="94" spans="1:15" ht="18.75">
      <c r="A94" s="4"/>
      <c r="B94" s="29"/>
      <c r="C94" s="30"/>
      <c r="D94" s="31" t="s">
        <v>89</v>
      </c>
      <c r="E94" s="54" t="s">
        <v>59</v>
      </c>
      <c r="F94" s="80">
        <f>SQRT(3)*E95*E96*E97</f>
        <v>34883.50326443719</v>
      </c>
      <c r="G94" s="4"/>
      <c r="H94" s="4"/>
      <c r="I94" s="4"/>
      <c r="J94" s="4"/>
      <c r="K94" s="4"/>
      <c r="L94" s="4"/>
      <c r="M94" s="4"/>
      <c r="N94" s="4"/>
      <c r="O94" s="8"/>
    </row>
    <row r="95" spans="1:15" ht="18.75">
      <c r="A95" s="4"/>
      <c r="B95" s="29"/>
      <c r="C95" s="30"/>
      <c r="D95" s="31" t="s">
        <v>69</v>
      </c>
      <c r="E95" s="32">
        <v>380</v>
      </c>
      <c r="F95" s="69"/>
      <c r="G95" s="4"/>
      <c r="H95" s="4"/>
      <c r="I95" s="4"/>
      <c r="J95" s="4"/>
      <c r="K95" s="4"/>
      <c r="L95" s="4"/>
      <c r="M95" s="4"/>
      <c r="N95" s="4"/>
      <c r="O95" s="8"/>
    </row>
    <row r="96" spans="1:15" ht="18.75">
      <c r="A96" s="4"/>
      <c r="B96" s="29"/>
      <c r="C96" s="30"/>
      <c r="D96" s="31" t="s">
        <v>66</v>
      </c>
      <c r="E96" s="32">
        <v>100</v>
      </c>
      <c r="F96" s="69"/>
      <c r="G96" s="4"/>
      <c r="H96" s="4"/>
      <c r="I96" s="4"/>
      <c r="J96" s="4"/>
      <c r="K96" s="4"/>
      <c r="L96" s="4"/>
      <c r="M96" s="4"/>
      <c r="N96" s="4"/>
      <c r="O96" s="8"/>
    </row>
    <row r="97" spans="1:15" ht="18.75">
      <c r="A97" s="4"/>
      <c r="B97" s="29"/>
      <c r="C97" s="56"/>
      <c r="D97" s="31" t="s">
        <v>97</v>
      </c>
      <c r="E97" s="32">
        <v>0.53</v>
      </c>
      <c r="F97" s="77"/>
      <c r="G97" s="4"/>
      <c r="H97" s="4"/>
      <c r="I97" s="4"/>
      <c r="J97" s="4"/>
      <c r="K97" s="4"/>
      <c r="L97" s="4"/>
      <c r="M97" s="4"/>
      <c r="N97" s="4"/>
      <c r="O97" s="8"/>
    </row>
    <row r="98" spans="1:15" ht="18.75">
      <c r="A98" s="4"/>
      <c r="B98" s="29"/>
      <c r="C98" s="30"/>
      <c r="D98" s="31" t="s">
        <v>90</v>
      </c>
      <c r="E98" s="54" t="s">
        <v>59</v>
      </c>
      <c r="F98" s="80">
        <f>SQRT(3)*E99*E100</f>
        <v>65817.930687617336</v>
      </c>
      <c r="G98" s="4"/>
      <c r="H98" s="4"/>
      <c r="I98" s="4"/>
      <c r="J98" s="4"/>
      <c r="K98" s="4"/>
      <c r="L98" s="4"/>
      <c r="M98" s="4"/>
      <c r="N98" s="4"/>
      <c r="O98" s="8"/>
    </row>
    <row r="99" spans="1:15" ht="18.75">
      <c r="A99" s="4"/>
      <c r="B99" s="29"/>
      <c r="C99" s="30"/>
      <c r="D99" s="31" t="s">
        <v>69</v>
      </c>
      <c r="E99" s="32">
        <v>380</v>
      </c>
      <c r="F99" s="69"/>
      <c r="G99" s="4"/>
      <c r="H99" s="4"/>
      <c r="I99" s="4"/>
      <c r="J99" s="4"/>
      <c r="K99" s="4"/>
      <c r="L99" s="4"/>
      <c r="M99" s="4"/>
      <c r="N99" s="4"/>
      <c r="O99" s="8"/>
    </row>
    <row r="100" spans="1:15" ht="19.5" thickBot="1">
      <c r="A100" s="4"/>
      <c r="B100" s="34"/>
      <c r="C100" s="35"/>
      <c r="D100" s="36" t="s">
        <v>66</v>
      </c>
      <c r="E100" s="37">
        <v>100</v>
      </c>
      <c r="F100" s="71"/>
      <c r="G100" s="4"/>
      <c r="H100" s="4"/>
      <c r="I100" s="4"/>
      <c r="J100" s="4"/>
      <c r="K100" s="4"/>
      <c r="L100" s="4"/>
      <c r="M100" s="4"/>
      <c r="N100" s="4"/>
      <c r="O100" s="8"/>
    </row>
    <row r="101" spans="1:15" ht="18.75">
      <c r="A101" s="4"/>
      <c r="B101" s="29" t="s">
        <v>105</v>
      </c>
      <c r="C101" s="30"/>
      <c r="D101" s="26" t="s">
        <v>107</v>
      </c>
      <c r="E101" s="67" t="s">
        <v>59</v>
      </c>
      <c r="F101" s="80">
        <f>E102*E103*E104</f>
        <v>3960000</v>
      </c>
      <c r="G101" s="4"/>
      <c r="H101" s="4"/>
      <c r="I101" s="4"/>
      <c r="J101" s="4"/>
      <c r="K101" s="4"/>
      <c r="L101" s="4"/>
      <c r="M101" s="4"/>
      <c r="N101" s="4"/>
      <c r="O101" s="8"/>
    </row>
    <row r="102" spans="1:15" ht="18.75">
      <c r="A102" s="4"/>
      <c r="B102" s="29" t="s">
        <v>106</v>
      </c>
      <c r="C102" s="30"/>
      <c r="D102" s="31" t="s">
        <v>69</v>
      </c>
      <c r="E102" s="32">
        <v>220</v>
      </c>
      <c r="F102" s="69"/>
      <c r="G102" s="4"/>
      <c r="H102" s="4"/>
      <c r="I102" s="4"/>
      <c r="J102" s="4"/>
      <c r="K102" s="4"/>
      <c r="L102" s="4"/>
      <c r="M102" s="4"/>
      <c r="N102" s="4"/>
      <c r="O102" s="8"/>
    </row>
    <row r="103" spans="1:15" ht="18.75">
      <c r="A103" s="4"/>
      <c r="B103" s="29"/>
      <c r="C103" s="30"/>
      <c r="D103" s="31" t="s">
        <v>66</v>
      </c>
      <c r="E103" s="32">
        <v>5</v>
      </c>
      <c r="F103" s="69"/>
      <c r="G103" s="4"/>
      <c r="H103" s="4"/>
      <c r="I103" s="4"/>
      <c r="J103" s="4"/>
      <c r="K103" s="4"/>
      <c r="L103" s="4"/>
      <c r="M103" s="4"/>
      <c r="N103" s="4"/>
      <c r="O103" s="8"/>
    </row>
    <row r="104" spans="1:15" ht="18.75">
      <c r="A104" s="4"/>
      <c r="B104" s="29"/>
      <c r="C104" s="56"/>
      <c r="D104" s="31" t="s">
        <v>108</v>
      </c>
      <c r="E104" s="32">
        <v>3600</v>
      </c>
      <c r="F104" s="77"/>
      <c r="G104" s="4"/>
      <c r="H104" s="4"/>
      <c r="I104" s="4"/>
      <c r="J104" s="4"/>
      <c r="K104" s="4"/>
      <c r="L104" s="4"/>
      <c r="M104" s="4"/>
      <c r="N104" s="4"/>
      <c r="O104" s="8"/>
    </row>
    <row r="105" spans="1:15" ht="18.75">
      <c r="A105" s="4"/>
      <c r="B105" s="29"/>
      <c r="C105" s="30"/>
      <c r="D105" s="31" t="s">
        <v>107</v>
      </c>
      <c r="E105" s="54" t="s">
        <v>59</v>
      </c>
      <c r="F105" s="80">
        <f>E106^2*E107*E108</f>
        <v>3960000</v>
      </c>
      <c r="G105" s="4"/>
      <c r="H105" s="4"/>
      <c r="I105" s="4"/>
      <c r="J105" s="4"/>
      <c r="K105" s="4"/>
      <c r="L105" s="4"/>
      <c r="M105" s="4"/>
      <c r="N105" s="4"/>
      <c r="O105" s="8"/>
    </row>
    <row r="106" spans="1:15" ht="18.75">
      <c r="A106" s="4"/>
      <c r="B106" s="29"/>
      <c r="C106" s="30"/>
      <c r="D106" s="31" t="s">
        <v>66</v>
      </c>
      <c r="E106" s="32">
        <v>5</v>
      </c>
      <c r="F106" s="69"/>
      <c r="G106" s="4"/>
      <c r="H106" s="4"/>
      <c r="I106" s="4"/>
      <c r="J106" s="4"/>
      <c r="K106" s="4"/>
      <c r="L106" s="4"/>
      <c r="M106" s="4"/>
      <c r="N106" s="4"/>
      <c r="O106" s="8"/>
    </row>
    <row r="107" spans="1:15" ht="18.75">
      <c r="A107" s="4"/>
      <c r="B107" s="29"/>
      <c r="C107" s="30"/>
      <c r="D107" s="31" t="s">
        <v>93</v>
      </c>
      <c r="E107" s="32">
        <v>44</v>
      </c>
      <c r="F107" s="69"/>
      <c r="G107" s="4"/>
      <c r="H107" s="4"/>
      <c r="I107" s="4"/>
      <c r="J107" s="4"/>
      <c r="K107" s="4"/>
      <c r="L107" s="4"/>
      <c r="M107" s="4"/>
      <c r="N107" s="4"/>
      <c r="O107" s="8"/>
    </row>
    <row r="108" spans="1:15" ht="18.75">
      <c r="A108" s="4"/>
      <c r="B108" s="29"/>
      <c r="C108" s="56"/>
      <c r="D108" s="31" t="s">
        <v>108</v>
      </c>
      <c r="E108" s="32">
        <v>3600</v>
      </c>
      <c r="F108" s="77"/>
      <c r="G108" s="4"/>
      <c r="H108" s="4"/>
      <c r="I108" s="4"/>
      <c r="J108" s="4"/>
      <c r="K108" s="4"/>
      <c r="L108" s="4"/>
      <c r="M108" s="4"/>
      <c r="N108" s="4"/>
      <c r="O108" s="8"/>
    </row>
    <row r="109" spans="1:15" ht="18.75">
      <c r="A109" s="4"/>
      <c r="B109" s="29"/>
      <c r="C109" s="30"/>
      <c r="D109" s="31" t="s">
        <v>107</v>
      </c>
      <c r="E109" s="54" t="s">
        <v>59</v>
      </c>
      <c r="F109" s="80">
        <f>E110^2/E111*E112</f>
        <v>3960000</v>
      </c>
      <c r="G109" s="4"/>
      <c r="H109" s="4"/>
      <c r="I109" s="4"/>
      <c r="J109" s="4"/>
      <c r="K109" s="4"/>
      <c r="L109" s="4"/>
      <c r="M109" s="4"/>
      <c r="N109" s="4"/>
      <c r="O109" s="8"/>
    </row>
    <row r="110" spans="1:15" ht="18.75">
      <c r="A110" s="4"/>
      <c r="B110" s="29"/>
      <c r="C110" s="30"/>
      <c r="D110" s="31" t="s">
        <v>69</v>
      </c>
      <c r="E110" s="32">
        <v>220</v>
      </c>
      <c r="F110" s="69"/>
      <c r="G110" s="4"/>
      <c r="H110" s="4"/>
      <c r="I110" s="4"/>
      <c r="J110" s="4"/>
      <c r="K110" s="4"/>
      <c r="L110" s="4"/>
      <c r="M110" s="4"/>
      <c r="N110" s="4"/>
      <c r="O110" s="8"/>
    </row>
    <row r="111" spans="1:15" ht="18.75">
      <c r="A111" s="4"/>
      <c r="B111" s="29"/>
      <c r="C111" s="30"/>
      <c r="D111" s="31" t="s">
        <v>93</v>
      </c>
      <c r="E111" s="32">
        <v>44</v>
      </c>
      <c r="F111" s="69"/>
      <c r="G111" s="4"/>
      <c r="H111" s="4"/>
      <c r="I111" s="4"/>
      <c r="J111" s="4"/>
      <c r="K111" s="4"/>
      <c r="L111" s="4"/>
      <c r="M111" s="4"/>
      <c r="N111" s="4"/>
      <c r="O111" s="8"/>
    </row>
    <row r="112" spans="1:15" ht="19.5" thickBot="1">
      <c r="A112" s="4"/>
      <c r="B112" s="34"/>
      <c r="C112" s="35"/>
      <c r="D112" s="36" t="s">
        <v>108</v>
      </c>
      <c r="E112" s="37">
        <v>3600</v>
      </c>
      <c r="F112" s="71"/>
      <c r="G112" s="4"/>
      <c r="H112" s="4"/>
      <c r="I112" s="4"/>
      <c r="J112" s="4"/>
      <c r="K112" s="4"/>
      <c r="L112" s="4"/>
      <c r="M112" s="4"/>
      <c r="N112" s="4"/>
      <c r="O112" s="8"/>
    </row>
    <row r="113" spans="1:15" ht="18.75">
      <c r="A113" s="4"/>
      <c r="B113" s="29" t="s">
        <v>109</v>
      </c>
      <c r="C113" s="30"/>
      <c r="D113" s="26" t="s">
        <v>107</v>
      </c>
      <c r="E113" s="67" t="s">
        <v>59</v>
      </c>
      <c r="F113" s="80">
        <f>E114*E115*E116*E117</f>
        <v>3366000</v>
      </c>
      <c r="G113" s="4"/>
      <c r="H113" s="4"/>
      <c r="I113" s="4"/>
      <c r="J113" s="4"/>
      <c r="K113" s="4"/>
      <c r="L113" s="4"/>
      <c r="M113" s="4"/>
      <c r="N113" s="4"/>
      <c r="O113" s="8"/>
    </row>
    <row r="114" spans="1:15" ht="18.75">
      <c r="A114" s="4"/>
      <c r="B114" s="29" t="s">
        <v>110</v>
      </c>
      <c r="C114" s="30"/>
      <c r="D114" s="31" t="s">
        <v>69</v>
      </c>
      <c r="E114" s="32">
        <v>220</v>
      </c>
      <c r="F114" s="69"/>
      <c r="G114" s="4"/>
      <c r="H114" s="4"/>
      <c r="I114" s="4"/>
      <c r="J114" s="4"/>
      <c r="K114" s="4"/>
      <c r="L114" s="4"/>
      <c r="M114" s="4"/>
      <c r="N114" s="4"/>
      <c r="O114" s="8"/>
    </row>
    <row r="115" spans="1:15" ht="18.75">
      <c r="A115" s="4"/>
      <c r="B115" s="29" t="s">
        <v>96</v>
      </c>
      <c r="C115" s="30"/>
      <c r="D115" s="31" t="s">
        <v>66</v>
      </c>
      <c r="E115" s="32">
        <v>5</v>
      </c>
      <c r="F115" s="69"/>
      <c r="G115" s="4"/>
      <c r="H115" s="4"/>
      <c r="I115" s="4"/>
      <c r="J115" s="4"/>
      <c r="K115" s="4"/>
      <c r="L115" s="4"/>
      <c r="M115" s="4"/>
      <c r="N115" s="4"/>
      <c r="O115" s="8"/>
    </row>
    <row r="116" spans="1:15" ht="18.75">
      <c r="A116" s="4"/>
      <c r="B116" s="29"/>
      <c r="C116" s="30"/>
      <c r="D116" s="31" t="s">
        <v>101</v>
      </c>
      <c r="E116" s="55">
        <v>0.85</v>
      </c>
      <c r="F116" s="69"/>
      <c r="G116" s="4"/>
      <c r="H116" s="4"/>
      <c r="I116" s="4"/>
      <c r="J116" s="4"/>
      <c r="K116" s="4"/>
      <c r="L116" s="4"/>
      <c r="M116" s="4"/>
      <c r="N116" s="4"/>
      <c r="O116" s="8"/>
    </row>
    <row r="117" spans="1:15" ht="18.75">
      <c r="A117" s="4"/>
      <c r="B117" s="29"/>
      <c r="C117" s="56"/>
      <c r="D117" s="31" t="s">
        <v>108</v>
      </c>
      <c r="E117" s="32">
        <v>3600</v>
      </c>
      <c r="F117" s="77"/>
      <c r="G117" s="4"/>
      <c r="H117" s="4"/>
      <c r="I117" s="4"/>
      <c r="J117" s="4"/>
      <c r="K117" s="4"/>
      <c r="L117" s="4"/>
      <c r="M117" s="4"/>
      <c r="N117" s="4"/>
      <c r="O117" s="8"/>
    </row>
    <row r="118" spans="1:15" ht="18.75">
      <c r="A118" s="4"/>
      <c r="B118" s="29"/>
      <c r="C118" s="30"/>
      <c r="D118" s="31" t="s">
        <v>111</v>
      </c>
      <c r="E118" s="54" t="s">
        <v>59</v>
      </c>
      <c r="F118" s="80">
        <f>E119*E120*E121*E122</f>
        <v>2098800</v>
      </c>
      <c r="G118" s="4"/>
      <c r="H118" s="4"/>
      <c r="I118" s="4"/>
      <c r="J118" s="4"/>
      <c r="K118" s="4"/>
      <c r="L118" s="4"/>
      <c r="M118" s="4"/>
      <c r="N118" s="4"/>
      <c r="O118" s="8"/>
    </row>
    <row r="119" spans="1:15" ht="18.75">
      <c r="A119" s="4"/>
      <c r="B119" s="29"/>
      <c r="C119" s="30"/>
      <c r="D119" s="31" t="s">
        <v>69</v>
      </c>
      <c r="E119" s="32">
        <v>220</v>
      </c>
      <c r="F119" s="69"/>
      <c r="G119" s="4"/>
      <c r="H119" s="4"/>
      <c r="I119" s="4"/>
      <c r="J119" s="4"/>
      <c r="K119" s="4"/>
      <c r="L119" s="4"/>
      <c r="M119" s="4"/>
      <c r="N119" s="4"/>
      <c r="O119" s="8"/>
    </row>
    <row r="120" spans="1:15" ht="18.75">
      <c r="A120" s="4"/>
      <c r="B120" s="29"/>
      <c r="C120" s="30"/>
      <c r="D120" s="31" t="s">
        <v>66</v>
      </c>
      <c r="E120" s="32">
        <v>5</v>
      </c>
      <c r="F120" s="69"/>
      <c r="G120" s="4"/>
      <c r="H120" s="4"/>
      <c r="I120" s="4"/>
      <c r="J120" s="4"/>
      <c r="K120" s="4"/>
      <c r="L120" s="4"/>
      <c r="M120" s="4"/>
      <c r="N120" s="4"/>
      <c r="O120" s="8"/>
    </row>
    <row r="121" spans="1:15" ht="18.75">
      <c r="A121" s="4"/>
      <c r="B121" s="29"/>
      <c r="C121" s="30"/>
      <c r="D121" s="31" t="s">
        <v>97</v>
      </c>
      <c r="E121" s="55">
        <v>0.53</v>
      </c>
      <c r="F121" s="69"/>
      <c r="G121" s="4"/>
      <c r="H121" s="4"/>
      <c r="I121" s="4"/>
      <c r="J121" s="4"/>
      <c r="K121" s="4"/>
      <c r="L121" s="4"/>
      <c r="M121" s="4"/>
      <c r="N121" s="4"/>
      <c r="O121" s="8"/>
    </row>
    <row r="122" spans="1:15" ht="19.5" thickBot="1">
      <c r="A122" s="4"/>
      <c r="B122" s="34"/>
      <c r="C122" s="35"/>
      <c r="D122" s="36" t="s">
        <v>108</v>
      </c>
      <c r="E122" s="37">
        <v>3600</v>
      </c>
      <c r="F122" s="71"/>
      <c r="G122" s="4"/>
      <c r="H122" s="4"/>
      <c r="I122" s="4"/>
      <c r="J122" s="4"/>
      <c r="K122" s="4"/>
      <c r="L122" s="4"/>
      <c r="M122" s="4"/>
      <c r="N122" s="4"/>
      <c r="O122" s="8"/>
    </row>
    <row r="123" spans="1:15" ht="18.75">
      <c r="A123" s="4"/>
      <c r="B123" s="29" t="s">
        <v>109</v>
      </c>
      <c r="C123" s="30"/>
      <c r="D123" s="26" t="s">
        <v>107</v>
      </c>
      <c r="E123" s="67" t="s">
        <v>59</v>
      </c>
      <c r="F123" s="80">
        <f>SQRT(3)*E124*E125*E126*E127</f>
        <v>5830083.0182768404</v>
      </c>
      <c r="G123" s="4"/>
      <c r="H123" s="4"/>
      <c r="I123" s="4"/>
      <c r="J123" s="4"/>
      <c r="K123" s="4"/>
      <c r="L123" s="4"/>
      <c r="M123" s="4"/>
      <c r="N123" s="4"/>
      <c r="O123" s="8"/>
    </row>
    <row r="124" spans="1:15" ht="18.75">
      <c r="A124" s="4"/>
      <c r="B124" s="29" t="s">
        <v>110</v>
      </c>
      <c r="C124" s="30"/>
      <c r="D124" s="31" t="s">
        <v>69</v>
      </c>
      <c r="E124" s="32">
        <v>220</v>
      </c>
      <c r="F124" s="69"/>
      <c r="G124" s="4"/>
      <c r="H124" s="4"/>
      <c r="I124" s="4"/>
      <c r="J124" s="4"/>
      <c r="K124" s="4"/>
      <c r="L124" s="4"/>
      <c r="M124" s="4"/>
      <c r="N124" s="4"/>
      <c r="O124" s="8"/>
    </row>
    <row r="125" spans="1:15" ht="18.75">
      <c r="A125" s="4"/>
      <c r="B125" s="29" t="s">
        <v>102</v>
      </c>
      <c r="C125" s="30"/>
      <c r="D125" s="31" t="s">
        <v>66</v>
      </c>
      <c r="E125" s="32">
        <v>5</v>
      </c>
      <c r="F125" s="69"/>
      <c r="G125" s="4"/>
      <c r="H125" s="4"/>
      <c r="I125" s="4"/>
      <c r="J125" s="4"/>
      <c r="K125" s="4"/>
      <c r="L125" s="4"/>
      <c r="M125" s="4"/>
      <c r="N125" s="4"/>
      <c r="O125" s="8"/>
    </row>
    <row r="126" spans="1:15" ht="18.75">
      <c r="A126" s="4"/>
      <c r="B126" s="29"/>
      <c r="C126" s="30"/>
      <c r="D126" s="31" t="s">
        <v>101</v>
      </c>
      <c r="E126" s="55">
        <v>0.85</v>
      </c>
      <c r="F126" s="69"/>
      <c r="G126" s="4"/>
      <c r="H126" s="4"/>
      <c r="I126" s="4"/>
      <c r="J126" s="4"/>
      <c r="K126" s="4"/>
      <c r="L126" s="4"/>
      <c r="M126" s="4"/>
      <c r="N126" s="4"/>
      <c r="O126" s="8"/>
    </row>
    <row r="127" spans="1:15" ht="18.75">
      <c r="A127" s="4"/>
      <c r="B127" s="29"/>
      <c r="C127" s="56"/>
      <c r="D127" s="31" t="s">
        <v>108</v>
      </c>
      <c r="E127" s="32">
        <v>3600</v>
      </c>
      <c r="F127" s="77"/>
      <c r="G127" s="4"/>
      <c r="H127" s="4"/>
      <c r="I127" s="4"/>
      <c r="J127" s="4"/>
      <c r="K127" s="4"/>
      <c r="L127" s="4"/>
      <c r="M127" s="4"/>
      <c r="N127" s="4"/>
      <c r="O127" s="8"/>
    </row>
    <row r="128" spans="1:15" ht="18.75">
      <c r="A128" s="4"/>
      <c r="B128" s="29"/>
      <c r="C128" s="30"/>
      <c r="D128" s="31" t="s">
        <v>111</v>
      </c>
      <c r="E128" s="54" t="s">
        <v>59</v>
      </c>
      <c r="F128" s="80">
        <f>SQRT(3)*E129*E130*E131*E132</f>
        <v>3635228.2349255593</v>
      </c>
      <c r="G128" s="4"/>
      <c r="H128" s="4"/>
      <c r="I128" s="4"/>
      <c r="J128" s="4"/>
      <c r="K128" s="4"/>
      <c r="L128" s="4"/>
      <c r="M128" s="4"/>
      <c r="N128" s="4"/>
      <c r="O128" s="8"/>
    </row>
    <row r="129" spans="1:15" ht="18.75">
      <c r="A129" s="4"/>
      <c r="B129" s="29"/>
      <c r="C129" s="30"/>
      <c r="D129" s="31" t="s">
        <v>69</v>
      </c>
      <c r="E129" s="32">
        <v>220</v>
      </c>
      <c r="F129" s="69"/>
      <c r="G129" s="4"/>
      <c r="H129" s="4"/>
      <c r="I129" s="4"/>
      <c r="J129" s="4"/>
      <c r="K129" s="4"/>
      <c r="L129" s="4"/>
      <c r="M129" s="4"/>
      <c r="N129" s="4"/>
      <c r="O129" s="8"/>
    </row>
    <row r="130" spans="1:15" ht="18.75">
      <c r="A130" s="4"/>
      <c r="B130" s="29"/>
      <c r="C130" s="30"/>
      <c r="D130" s="31" t="s">
        <v>66</v>
      </c>
      <c r="E130" s="32">
        <v>5</v>
      </c>
      <c r="F130" s="69"/>
      <c r="G130" s="4"/>
      <c r="H130" s="4"/>
      <c r="I130" s="4"/>
      <c r="J130" s="4"/>
      <c r="K130" s="4"/>
      <c r="L130" s="4"/>
      <c r="M130" s="4"/>
      <c r="N130" s="4"/>
      <c r="O130" s="8"/>
    </row>
    <row r="131" spans="1:15" ht="18.75">
      <c r="A131" s="4"/>
      <c r="B131" s="29"/>
      <c r="C131" s="30"/>
      <c r="D131" s="31" t="s">
        <v>97</v>
      </c>
      <c r="E131" s="55">
        <v>0.53</v>
      </c>
      <c r="F131" s="69"/>
      <c r="G131" s="4"/>
      <c r="H131" s="4"/>
      <c r="I131" s="4"/>
      <c r="J131" s="4"/>
      <c r="K131" s="4"/>
      <c r="L131" s="4"/>
      <c r="M131" s="4"/>
      <c r="N131" s="4"/>
      <c r="O131" s="8"/>
    </row>
    <row r="132" spans="1:15" ht="19.5" thickBot="1">
      <c r="A132" s="7"/>
      <c r="B132" s="34"/>
      <c r="C132" s="35"/>
      <c r="D132" s="36" t="s">
        <v>108</v>
      </c>
      <c r="E132" s="37">
        <v>3600</v>
      </c>
      <c r="F132" s="71"/>
      <c r="G132" s="7"/>
      <c r="H132" s="7"/>
      <c r="I132" s="7"/>
      <c r="J132" s="7"/>
      <c r="K132" s="7"/>
      <c r="L132" s="7"/>
      <c r="M132" s="7"/>
      <c r="N132" s="7"/>
      <c r="O132" s="23"/>
    </row>
    <row r="133" spans="1:15" ht="18.75">
      <c r="A133" s="4"/>
      <c r="B133" s="5"/>
      <c r="C133" s="5"/>
      <c r="D133" s="5"/>
      <c r="E133" s="5"/>
      <c r="F133" s="5"/>
      <c r="G133" s="4"/>
      <c r="H133" s="4"/>
      <c r="I133" s="4"/>
    </row>
    <row r="134" spans="1:15" ht="18.75">
      <c r="A134" s="4"/>
      <c r="B134" s="5"/>
      <c r="C134" s="5"/>
      <c r="D134" s="5"/>
      <c r="E134" s="5"/>
      <c r="F134" s="5"/>
      <c r="G134" s="4"/>
      <c r="H134" s="4"/>
      <c r="I134" s="4"/>
    </row>
    <row r="135" spans="1:15" ht="18.75">
      <c r="A135" s="4"/>
      <c r="B135" s="5"/>
      <c r="C135" s="5"/>
      <c r="D135" s="5"/>
      <c r="E135" s="5"/>
      <c r="F135" s="5"/>
      <c r="G135" s="4"/>
      <c r="H135" s="4"/>
      <c r="I135" s="4"/>
    </row>
    <row r="136" spans="1:15" ht="18.75">
      <c r="A136" s="4"/>
      <c r="B136" s="5"/>
      <c r="C136" s="5"/>
      <c r="D136" s="5"/>
      <c r="E136" s="5"/>
      <c r="F136" s="5"/>
      <c r="G136" s="4"/>
      <c r="H136" s="4"/>
      <c r="I136" s="4"/>
    </row>
    <row r="137" spans="1:15" ht="18.75">
      <c r="A137" s="4"/>
      <c r="B137" s="5"/>
      <c r="C137" s="5"/>
      <c r="D137" s="5"/>
      <c r="E137" s="5"/>
      <c r="F137" s="5"/>
      <c r="G137" s="4"/>
      <c r="H137" s="4"/>
      <c r="I137" s="4"/>
    </row>
    <row r="138" spans="1:15" ht="18.75">
      <c r="A138" s="4"/>
      <c r="B138" s="5"/>
      <c r="C138" s="5"/>
      <c r="D138" s="5"/>
      <c r="E138" s="5"/>
      <c r="F138" s="5"/>
      <c r="G138" s="4"/>
      <c r="H138" s="4"/>
      <c r="I138" s="4"/>
    </row>
    <row r="139" spans="1:15" ht="18.75">
      <c r="A139" s="4"/>
      <c r="B139" s="5"/>
      <c r="C139" s="5"/>
      <c r="D139" s="5"/>
      <c r="E139" s="5"/>
      <c r="F139" s="5"/>
      <c r="G139" s="4"/>
      <c r="H139" s="4"/>
      <c r="I139" s="4"/>
    </row>
    <row r="140" spans="1:15" ht="18.75">
      <c r="A140" s="4"/>
      <c r="B140" s="5"/>
      <c r="C140" s="5"/>
      <c r="D140" s="5"/>
      <c r="E140" s="5"/>
      <c r="F140" s="5"/>
      <c r="G140" s="4"/>
      <c r="H140" s="4"/>
      <c r="I140" s="4"/>
    </row>
    <row r="141" spans="1:15" ht="18.75">
      <c r="A141" s="4"/>
      <c r="B141" s="5"/>
      <c r="C141" s="5"/>
      <c r="D141" s="5"/>
      <c r="E141" s="5"/>
      <c r="F141" s="5"/>
      <c r="G141" s="4"/>
      <c r="H141" s="4"/>
      <c r="I141" s="4"/>
    </row>
    <row r="142" spans="1:15" ht="18.75">
      <c r="A142" s="4"/>
      <c r="B142" s="5"/>
      <c r="C142" s="5"/>
      <c r="D142" s="5"/>
      <c r="E142" s="5"/>
      <c r="F142" s="5"/>
      <c r="G142" s="4"/>
      <c r="H142" s="4"/>
      <c r="I142" s="4"/>
    </row>
    <row r="143" spans="1:15" ht="18.75">
      <c r="A143" s="4"/>
      <c r="B143" s="5"/>
      <c r="C143" s="5"/>
      <c r="D143" s="5"/>
      <c r="E143" s="5"/>
      <c r="F143" s="5"/>
      <c r="G143" s="4"/>
      <c r="H143" s="4"/>
      <c r="I143" s="4"/>
    </row>
    <row r="144" spans="1:15" ht="18.75">
      <c r="A144" s="4"/>
      <c r="B144" s="5"/>
      <c r="C144" s="5"/>
      <c r="D144" s="5"/>
      <c r="E144" s="5"/>
      <c r="F144" s="5"/>
      <c r="G144" s="4"/>
      <c r="H144" s="4"/>
      <c r="I144" s="4"/>
    </row>
    <row r="145" spans="1:9" ht="18.75">
      <c r="A145" s="4"/>
      <c r="B145" s="5"/>
      <c r="C145" s="5"/>
      <c r="D145" s="5"/>
      <c r="E145" s="5"/>
      <c r="F145" s="5"/>
      <c r="G145" s="4"/>
      <c r="H145" s="4"/>
      <c r="I145" s="4"/>
    </row>
    <row r="146" spans="1:9" ht="18.75">
      <c r="A146" s="4"/>
      <c r="B146" s="5"/>
      <c r="C146" s="5"/>
      <c r="D146" s="5"/>
      <c r="E146" s="5"/>
      <c r="F146" s="5"/>
      <c r="G146" s="4"/>
      <c r="H146" s="4"/>
      <c r="I146" s="4"/>
    </row>
    <row r="147" spans="1:9" ht="18.75">
      <c r="A147" s="4"/>
      <c r="B147" s="5"/>
      <c r="C147" s="5"/>
      <c r="D147" s="5"/>
      <c r="E147" s="5"/>
      <c r="F147" s="5"/>
      <c r="G147" s="4"/>
      <c r="H147" s="4"/>
      <c r="I147" s="4"/>
    </row>
    <row r="148" spans="1:9" ht="18.75">
      <c r="A148" s="4"/>
      <c r="B148" s="5"/>
      <c r="C148" s="5"/>
      <c r="D148" s="5"/>
      <c r="E148" s="5"/>
      <c r="F148" s="5"/>
      <c r="G148" s="4"/>
      <c r="H148" s="4"/>
      <c r="I148" s="4"/>
    </row>
    <row r="149" spans="1:9" ht="18.75">
      <c r="A149" s="4"/>
      <c r="B149" s="5"/>
      <c r="C149" s="5"/>
      <c r="D149" s="5"/>
      <c r="E149" s="5"/>
      <c r="F149" s="5"/>
      <c r="G149" s="4"/>
      <c r="H149" s="4"/>
      <c r="I149" s="4"/>
    </row>
    <row r="150" spans="1:9" ht="18.75">
      <c r="A150" s="4"/>
      <c r="B150" s="5"/>
      <c r="C150" s="5"/>
      <c r="D150" s="5"/>
      <c r="E150" s="5"/>
      <c r="F150" s="5"/>
      <c r="G150" s="4"/>
      <c r="H150" s="4"/>
      <c r="I150" s="4"/>
    </row>
    <row r="151" spans="1:9" ht="18.75">
      <c r="A151" s="4"/>
      <c r="B151" s="5"/>
      <c r="C151" s="5"/>
      <c r="D151" s="5"/>
      <c r="E151" s="5"/>
      <c r="F151" s="5"/>
      <c r="G151" s="4"/>
      <c r="H151" s="4"/>
      <c r="I151" s="4"/>
    </row>
    <row r="152" spans="1:9" ht="18.75">
      <c r="A152" s="4"/>
      <c r="B152" s="5"/>
      <c r="C152" s="5"/>
      <c r="D152" s="5"/>
      <c r="E152" s="5"/>
      <c r="F152" s="5"/>
      <c r="G152" s="4"/>
      <c r="H152" s="4"/>
      <c r="I152" s="4"/>
    </row>
    <row r="153" spans="1:9" ht="18.75">
      <c r="A153" s="4"/>
      <c r="B153" s="5"/>
      <c r="C153" s="5"/>
      <c r="D153" s="5"/>
      <c r="E153" s="5"/>
      <c r="F153" s="5"/>
      <c r="G153" s="4"/>
      <c r="H153" s="4"/>
      <c r="I153" s="4"/>
    </row>
    <row r="154" spans="1:9" ht="18.75">
      <c r="A154" s="4"/>
      <c r="B154" s="5"/>
      <c r="C154" s="5"/>
      <c r="D154" s="5"/>
      <c r="E154" s="5"/>
      <c r="F154" s="5"/>
      <c r="G154" s="4"/>
      <c r="H154" s="4"/>
      <c r="I154" s="4"/>
    </row>
    <row r="155" spans="1:9" ht="18.75">
      <c r="A155" s="4"/>
      <c r="B155" s="5"/>
      <c r="C155" s="5"/>
      <c r="D155" s="5"/>
      <c r="E155" s="5"/>
      <c r="F155" s="5"/>
      <c r="G155" s="4"/>
      <c r="H155" s="4"/>
      <c r="I155" s="4"/>
    </row>
    <row r="156" spans="1:9" ht="18.75">
      <c r="A156" s="4"/>
      <c r="B156" s="5"/>
      <c r="C156" s="5"/>
      <c r="D156" s="5"/>
      <c r="E156" s="5"/>
      <c r="F156" s="5"/>
      <c r="G156" s="4"/>
      <c r="H156" s="4"/>
      <c r="I156" s="4"/>
    </row>
    <row r="157" spans="1:9" ht="18.75">
      <c r="A157" s="4"/>
      <c r="B157" s="5"/>
      <c r="C157" s="5"/>
      <c r="D157" s="5"/>
      <c r="E157" s="5"/>
      <c r="F157" s="5"/>
      <c r="G157" s="4"/>
      <c r="H157" s="4"/>
      <c r="I157" s="4"/>
    </row>
    <row r="158" spans="1:9" ht="18.75">
      <c r="A158" s="4"/>
      <c r="B158" s="5"/>
      <c r="C158" s="5"/>
      <c r="D158" s="5"/>
      <c r="E158" s="5"/>
      <c r="F158" s="5"/>
      <c r="G158" s="4"/>
      <c r="H158" s="4"/>
      <c r="I158" s="4"/>
    </row>
    <row r="159" spans="1:9" ht="18.75">
      <c r="A159" s="4"/>
      <c r="B159" s="5"/>
      <c r="C159" s="5"/>
      <c r="D159" s="5"/>
      <c r="E159" s="5"/>
      <c r="F159" s="5"/>
      <c r="G159" s="4"/>
      <c r="H159" s="4"/>
      <c r="I159" s="4"/>
    </row>
    <row r="160" spans="1:9" ht="18.75">
      <c r="A160" s="4"/>
      <c r="B160" s="5"/>
      <c r="C160" s="5"/>
      <c r="D160" s="5"/>
      <c r="E160" s="5"/>
      <c r="F160" s="5"/>
      <c r="G160" s="4"/>
      <c r="H160" s="4"/>
      <c r="I160" s="4"/>
    </row>
    <row r="161" spans="1:9" ht="18.75">
      <c r="A161" s="4"/>
      <c r="B161" s="5"/>
      <c r="C161" s="5"/>
      <c r="D161" s="5"/>
      <c r="E161" s="5"/>
      <c r="F161" s="5"/>
      <c r="G161" s="4"/>
      <c r="H161" s="4"/>
      <c r="I161" s="4"/>
    </row>
    <row r="162" spans="1:9" ht="18.75">
      <c r="A162" s="4"/>
      <c r="B162" s="5"/>
      <c r="C162" s="5"/>
      <c r="D162" s="5"/>
      <c r="E162" s="5"/>
      <c r="F162" s="5"/>
      <c r="G162" s="4"/>
      <c r="H162" s="4"/>
      <c r="I162" s="4"/>
    </row>
    <row r="163" spans="1:9" ht="18.75">
      <c r="A163" s="4"/>
      <c r="B163" s="5"/>
      <c r="C163" s="5"/>
      <c r="D163" s="5"/>
      <c r="E163" s="5"/>
      <c r="F163" s="5"/>
      <c r="G163" s="4"/>
      <c r="H163" s="4"/>
      <c r="I163" s="4"/>
    </row>
    <row r="164" spans="1:9" ht="18.75">
      <c r="A164" s="4"/>
      <c r="B164" s="5"/>
      <c r="C164" s="5"/>
      <c r="D164" s="5"/>
      <c r="E164" s="5"/>
      <c r="F164" s="5"/>
      <c r="G164" s="4"/>
      <c r="H164" s="4"/>
      <c r="I164" s="4"/>
    </row>
    <row r="165" spans="1:9" ht="18.75">
      <c r="A165" s="4"/>
      <c r="B165" s="5"/>
      <c r="C165" s="5"/>
      <c r="D165" s="5"/>
      <c r="E165" s="5"/>
      <c r="F165" s="5"/>
      <c r="G165" s="4"/>
      <c r="H165" s="4"/>
      <c r="I165" s="4"/>
    </row>
    <row r="166" spans="1:9" ht="18.75">
      <c r="A166" s="4"/>
      <c r="B166" s="5"/>
      <c r="C166" s="5"/>
      <c r="D166" s="5"/>
      <c r="E166" s="5"/>
      <c r="F166" s="5"/>
      <c r="G166" s="4"/>
      <c r="H166" s="4"/>
      <c r="I166" s="4"/>
    </row>
    <row r="167" spans="1:9" ht="18.75">
      <c r="A167" s="4"/>
      <c r="B167" s="5"/>
      <c r="C167" s="5"/>
      <c r="D167" s="5"/>
      <c r="E167" s="5"/>
      <c r="F167" s="5"/>
      <c r="G167" s="4"/>
      <c r="H167" s="4"/>
      <c r="I167" s="4"/>
    </row>
    <row r="168" spans="1:9" ht="18.75">
      <c r="A168" s="4"/>
      <c r="B168" s="5"/>
      <c r="C168" s="5"/>
      <c r="D168" s="5"/>
      <c r="E168" s="5"/>
      <c r="F168" s="5"/>
      <c r="G168" s="4"/>
      <c r="H168" s="4"/>
      <c r="I168" s="4"/>
    </row>
    <row r="169" spans="1:9" ht="18.75">
      <c r="A169" s="4"/>
      <c r="B169" s="5"/>
      <c r="C169" s="5"/>
      <c r="D169" s="5"/>
      <c r="E169" s="5"/>
      <c r="F169" s="5"/>
      <c r="G169" s="4"/>
      <c r="H169" s="4"/>
      <c r="I169" s="4"/>
    </row>
    <row r="170" spans="1:9" ht="18.75">
      <c r="A170" s="4"/>
      <c r="B170" s="5"/>
      <c r="C170" s="5"/>
      <c r="D170" s="5"/>
      <c r="E170" s="5"/>
      <c r="F170" s="5"/>
      <c r="G170" s="4"/>
      <c r="H170" s="4"/>
      <c r="I170" s="4"/>
    </row>
    <row r="171" spans="1:9" ht="18.75">
      <c r="A171" s="4"/>
      <c r="B171" s="5"/>
      <c r="C171" s="5"/>
      <c r="D171" s="5"/>
      <c r="E171" s="5"/>
      <c r="F171" s="5"/>
      <c r="G171" s="4"/>
      <c r="H171" s="4"/>
      <c r="I171" s="4"/>
    </row>
    <row r="172" spans="1:9" ht="18.75">
      <c r="A172" s="4"/>
      <c r="B172" s="5"/>
      <c r="C172" s="5"/>
      <c r="D172" s="5"/>
      <c r="E172" s="5"/>
      <c r="F172" s="5"/>
      <c r="G172" s="4"/>
      <c r="H172" s="4"/>
      <c r="I172" s="4"/>
    </row>
    <row r="173" spans="1:9" ht="18.75">
      <c r="A173" s="4"/>
      <c r="B173" s="5"/>
      <c r="C173" s="5"/>
      <c r="D173" s="5"/>
      <c r="E173" s="5"/>
      <c r="F173" s="5"/>
      <c r="G173" s="4"/>
      <c r="H173" s="4"/>
      <c r="I173" s="4"/>
    </row>
    <row r="174" spans="1:9" ht="18.75">
      <c r="A174" s="4"/>
      <c r="B174" s="5"/>
      <c r="C174" s="5"/>
      <c r="D174" s="5"/>
      <c r="E174" s="5"/>
      <c r="F174" s="5"/>
      <c r="G174" s="4"/>
      <c r="H174" s="4"/>
      <c r="I174" s="4"/>
    </row>
    <row r="175" spans="1:9" ht="18.75">
      <c r="A175" s="4"/>
      <c r="B175" s="5"/>
      <c r="C175" s="5"/>
      <c r="D175" s="5"/>
      <c r="E175" s="5"/>
      <c r="F175" s="5"/>
      <c r="G175" s="4"/>
      <c r="H175" s="4"/>
      <c r="I175" s="4"/>
    </row>
    <row r="176" spans="1:9" ht="18.75">
      <c r="A176" s="4"/>
      <c r="B176" s="5"/>
      <c r="C176" s="5"/>
      <c r="D176" s="5"/>
      <c r="E176" s="5"/>
      <c r="F176" s="5"/>
      <c r="G176" s="4"/>
      <c r="H176" s="4"/>
      <c r="I176" s="4"/>
    </row>
    <row r="177" spans="1:9" ht="18.75">
      <c r="A177" s="4"/>
      <c r="B177" s="5"/>
      <c r="C177" s="5"/>
      <c r="D177" s="5"/>
      <c r="E177" s="5"/>
      <c r="F177" s="5"/>
      <c r="G177" s="4"/>
      <c r="H177" s="4"/>
      <c r="I177" s="4"/>
    </row>
    <row r="178" spans="1:9" ht="18.75">
      <c r="A178" s="4"/>
      <c r="B178" s="5"/>
      <c r="C178" s="5"/>
      <c r="D178" s="5"/>
      <c r="E178" s="5"/>
      <c r="F178" s="5"/>
      <c r="G178" s="4"/>
      <c r="H178" s="4"/>
      <c r="I178" s="4"/>
    </row>
    <row r="179" spans="1:9" ht="18.75">
      <c r="A179" s="4"/>
      <c r="B179" s="5"/>
      <c r="C179" s="5"/>
      <c r="D179" s="5"/>
      <c r="E179" s="5"/>
      <c r="F179" s="5"/>
      <c r="G179" s="4"/>
      <c r="H179" s="4"/>
      <c r="I179" s="4"/>
    </row>
    <row r="180" spans="1:9" ht="18.75">
      <c r="A180" s="4"/>
      <c r="B180" s="5"/>
      <c r="C180" s="5"/>
      <c r="D180" s="5"/>
      <c r="E180" s="5"/>
      <c r="F180" s="5"/>
      <c r="G180" s="4"/>
      <c r="H180" s="4"/>
      <c r="I180" s="4"/>
    </row>
    <row r="181" spans="1:9" ht="18.75">
      <c r="A181" s="4"/>
      <c r="B181" s="5"/>
      <c r="C181" s="5"/>
      <c r="D181" s="5"/>
      <c r="E181" s="5"/>
      <c r="F181" s="5"/>
      <c r="G181" s="4"/>
      <c r="H181" s="4"/>
      <c r="I181" s="4"/>
    </row>
    <row r="182" spans="1:9" ht="18.75">
      <c r="A182" s="4"/>
      <c r="B182" s="5"/>
      <c r="C182" s="5"/>
      <c r="D182" s="5"/>
      <c r="E182" s="5"/>
      <c r="F182" s="5"/>
      <c r="G182" s="4"/>
      <c r="H182" s="4"/>
      <c r="I182" s="4"/>
    </row>
    <row r="183" spans="1:9" ht="18.75">
      <c r="A183" s="4"/>
      <c r="B183" s="5"/>
      <c r="C183" s="5"/>
      <c r="D183" s="5"/>
      <c r="E183" s="5"/>
      <c r="F183" s="5"/>
      <c r="G183" s="4"/>
      <c r="H183" s="4"/>
      <c r="I183" s="4"/>
    </row>
    <row r="184" spans="1:9" ht="18.75">
      <c r="A184" s="4"/>
      <c r="B184" s="5"/>
      <c r="C184" s="5"/>
      <c r="D184" s="5"/>
      <c r="E184" s="5"/>
      <c r="F184" s="5"/>
      <c r="G184" s="4"/>
      <c r="H184" s="4"/>
      <c r="I184" s="4"/>
    </row>
    <row r="185" spans="1:9" ht="18.75">
      <c r="A185" s="4"/>
      <c r="B185" s="5"/>
      <c r="C185" s="5"/>
      <c r="D185" s="5"/>
      <c r="E185" s="5"/>
      <c r="F185" s="5"/>
      <c r="G185" s="4"/>
      <c r="H185" s="4"/>
      <c r="I185" s="4"/>
    </row>
    <row r="186" spans="1:9" ht="18.75">
      <c r="A186" s="4"/>
      <c r="B186" s="5"/>
      <c r="C186" s="5"/>
      <c r="D186" s="5"/>
      <c r="E186" s="5"/>
      <c r="F186" s="5"/>
      <c r="G186" s="4"/>
      <c r="H186" s="4"/>
      <c r="I186" s="4"/>
    </row>
    <row r="187" spans="1:9" ht="18.75">
      <c r="A187" s="4"/>
      <c r="B187" s="5"/>
      <c r="C187" s="5"/>
      <c r="D187" s="5"/>
      <c r="E187" s="5"/>
      <c r="F187" s="5"/>
      <c r="G187" s="4"/>
      <c r="H187" s="4"/>
      <c r="I187" s="4"/>
    </row>
    <row r="188" spans="1:9" ht="18.75">
      <c r="A188" s="4"/>
      <c r="B188" s="5"/>
      <c r="C188" s="5"/>
      <c r="D188" s="5"/>
      <c r="E188" s="5"/>
      <c r="F188" s="5"/>
      <c r="G188" s="4"/>
      <c r="H188" s="4"/>
      <c r="I188" s="4"/>
    </row>
    <row r="189" spans="1:9" ht="18.75">
      <c r="A189" s="4"/>
      <c r="B189" s="5"/>
      <c r="C189" s="5"/>
      <c r="D189" s="5"/>
      <c r="E189" s="5"/>
      <c r="F189" s="5"/>
      <c r="G189" s="4"/>
      <c r="H189" s="4"/>
      <c r="I189" s="4"/>
    </row>
    <row r="190" spans="1:9" ht="18.75">
      <c r="A190" s="4"/>
      <c r="B190" s="5"/>
      <c r="C190" s="5"/>
      <c r="D190" s="5"/>
      <c r="E190" s="5"/>
      <c r="F190" s="5"/>
      <c r="G190" s="4"/>
      <c r="H190" s="4"/>
      <c r="I190" s="4"/>
    </row>
    <row r="191" spans="1:9" ht="18.75">
      <c r="A191" s="4"/>
      <c r="B191" s="5"/>
      <c r="C191" s="5"/>
      <c r="D191" s="5"/>
      <c r="E191" s="5"/>
      <c r="F191" s="5"/>
      <c r="G191" s="4"/>
      <c r="H191" s="4"/>
      <c r="I191" s="4"/>
    </row>
    <row r="192" spans="1:9" ht="18.75">
      <c r="A192" s="4"/>
      <c r="B192" s="5"/>
      <c r="C192" s="5"/>
      <c r="D192" s="5"/>
      <c r="E192" s="5"/>
      <c r="F192" s="5"/>
      <c r="G192" s="4"/>
      <c r="H192" s="4"/>
      <c r="I192" s="4"/>
    </row>
    <row r="193" spans="1:9" ht="18.75">
      <c r="A193" s="4"/>
      <c r="B193" s="5"/>
      <c r="C193" s="5"/>
      <c r="D193" s="5"/>
      <c r="E193" s="5"/>
      <c r="F193" s="5"/>
      <c r="G193" s="4"/>
      <c r="H193" s="4"/>
      <c r="I193" s="4"/>
    </row>
    <row r="194" spans="1:9" ht="18.75">
      <c r="A194" s="4"/>
      <c r="B194" s="5"/>
      <c r="C194" s="5"/>
      <c r="D194" s="5"/>
      <c r="E194" s="5"/>
      <c r="F194" s="5"/>
      <c r="G194" s="4"/>
      <c r="H194" s="4"/>
      <c r="I194" s="4"/>
    </row>
    <row r="195" spans="1:9" ht="18.75">
      <c r="A195" s="4"/>
      <c r="B195" s="5"/>
      <c r="C195" s="5"/>
      <c r="D195" s="5"/>
      <c r="E195" s="5"/>
      <c r="F195" s="5"/>
      <c r="G195" s="4"/>
      <c r="H195" s="4"/>
      <c r="I195" s="4"/>
    </row>
    <row r="196" spans="1:9" ht="18.75">
      <c r="A196" s="4"/>
      <c r="B196" s="5"/>
      <c r="C196" s="5"/>
      <c r="D196" s="5"/>
      <c r="E196" s="5"/>
      <c r="F196" s="5"/>
      <c r="G196" s="4"/>
      <c r="H196" s="4"/>
      <c r="I196" s="4"/>
    </row>
    <row r="197" spans="1:9" ht="18.75">
      <c r="A197" s="4"/>
      <c r="B197" s="5"/>
      <c r="C197" s="5"/>
      <c r="D197" s="5"/>
      <c r="E197" s="5"/>
      <c r="F197" s="5"/>
      <c r="G197" s="4"/>
      <c r="H197" s="4"/>
      <c r="I197" s="4"/>
    </row>
    <row r="198" spans="1:9" ht="18.75">
      <c r="A198" s="4"/>
      <c r="B198" s="5"/>
      <c r="C198" s="5"/>
      <c r="D198" s="5"/>
      <c r="E198" s="5"/>
      <c r="F198" s="5"/>
      <c r="G198" s="4"/>
      <c r="H198" s="4"/>
      <c r="I198" s="4"/>
    </row>
    <row r="199" spans="1:9" ht="18.75">
      <c r="A199" s="4"/>
      <c r="B199" s="5"/>
      <c r="C199" s="5"/>
      <c r="D199" s="5"/>
      <c r="E199" s="5"/>
      <c r="F199" s="5"/>
      <c r="G199" s="4"/>
      <c r="H199" s="4"/>
      <c r="I199" s="4"/>
    </row>
    <row r="200" spans="1:9" ht="18.75">
      <c r="A200" s="4"/>
      <c r="B200" s="5"/>
      <c r="C200" s="5"/>
      <c r="D200" s="5"/>
      <c r="E200" s="5"/>
      <c r="F200" s="5"/>
      <c r="G200" s="4"/>
      <c r="H200" s="4"/>
      <c r="I200" s="4"/>
    </row>
    <row r="201" spans="1:9" ht="18.75">
      <c r="A201" s="4"/>
      <c r="B201" s="5"/>
      <c r="C201" s="5"/>
      <c r="D201" s="5"/>
      <c r="E201" s="5"/>
      <c r="F201" s="5"/>
      <c r="G201" s="4"/>
      <c r="H201" s="4"/>
      <c r="I201" s="4"/>
    </row>
    <row r="202" spans="1:9" ht="18.75">
      <c r="A202" s="4"/>
      <c r="B202" s="5"/>
      <c r="C202" s="5"/>
      <c r="D202" s="5"/>
      <c r="E202" s="5"/>
      <c r="F202" s="5"/>
      <c r="G202" s="4"/>
      <c r="H202" s="4"/>
      <c r="I202" s="4"/>
    </row>
    <row r="203" spans="1:9" ht="18.75">
      <c r="A203" s="4"/>
      <c r="B203" s="5"/>
      <c r="C203" s="5"/>
      <c r="D203" s="5"/>
      <c r="E203" s="5"/>
      <c r="F203" s="5"/>
      <c r="G203" s="4"/>
      <c r="H203" s="4"/>
      <c r="I203" s="4"/>
    </row>
    <row r="204" spans="1:9" ht="18.75">
      <c r="A204" s="4"/>
      <c r="B204" s="5"/>
      <c r="C204" s="5"/>
      <c r="D204" s="5"/>
      <c r="E204" s="5"/>
      <c r="F204" s="5"/>
      <c r="G204" s="4"/>
      <c r="H204" s="4"/>
      <c r="I204" s="4"/>
    </row>
    <row r="205" spans="1:9" ht="18.75">
      <c r="A205" s="4"/>
      <c r="B205" s="5"/>
      <c r="C205" s="5"/>
      <c r="D205" s="5"/>
      <c r="E205" s="5"/>
      <c r="F205" s="5"/>
      <c r="G205" s="4"/>
      <c r="H205" s="4"/>
      <c r="I205" s="4"/>
    </row>
    <row r="206" spans="1:9" ht="18.75">
      <c r="A206" s="4"/>
      <c r="B206" s="5"/>
      <c r="C206" s="5"/>
      <c r="D206" s="5"/>
      <c r="E206" s="5"/>
      <c r="F206" s="5"/>
      <c r="G206" s="4"/>
      <c r="H206" s="4"/>
      <c r="I206" s="4"/>
    </row>
    <row r="207" spans="1:9" ht="18.75">
      <c r="A207" s="4"/>
      <c r="B207" s="5"/>
      <c r="C207" s="5"/>
      <c r="D207" s="5"/>
      <c r="E207" s="5"/>
      <c r="F207" s="5"/>
      <c r="G207" s="4"/>
      <c r="H207" s="4"/>
      <c r="I207" s="4"/>
    </row>
    <row r="208" spans="1:9" ht="18.75">
      <c r="A208" s="4"/>
      <c r="B208" s="5"/>
      <c r="C208" s="5"/>
      <c r="D208" s="5"/>
      <c r="E208" s="5"/>
      <c r="F208" s="5"/>
      <c r="G208" s="4"/>
      <c r="H208" s="4"/>
      <c r="I208" s="4"/>
    </row>
    <row r="209" spans="1:9" ht="18.75">
      <c r="A209" s="4"/>
      <c r="B209" s="5"/>
      <c r="C209" s="5"/>
      <c r="D209" s="5"/>
      <c r="E209" s="5"/>
      <c r="F209" s="5"/>
      <c r="G209" s="4"/>
      <c r="H209" s="4"/>
      <c r="I209" s="4"/>
    </row>
    <row r="210" spans="1:9" ht="18.75">
      <c r="A210" s="4"/>
      <c r="B210" s="5"/>
      <c r="C210" s="5"/>
      <c r="D210" s="5"/>
      <c r="E210" s="5"/>
      <c r="F210" s="5"/>
      <c r="G210" s="4"/>
      <c r="H210" s="4"/>
      <c r="I210" s="4"/>
    </row>
    <row r="211" spans="1:9" ht="18.75">
      <c r="A211" s="4"/>
      <c r="B211" s="5"/>
      <c r="C211" s="5"/>
      <c r="D211" s="5"/>
      <c r="E211" s="5"/>
      <c r="F211" s="5"/>
      <c r="G211" s="4"/>
      <c r="H211" s="4"/>
      <c r="I211" s="4"/>
    </row>
    <row r="212" spans="1:9" ht="18.75">
      <c r="A212" s="4"/>
      <c r="B212" s="5"/>
      <c r="C212" s="5"/>
      <c r="D212" s="5"/>
      <c r="E212" s="5"/>
      <c r="F212" s="5"/>
      <c r="G212" s="4"/>
      <c r="H212" s="4"/>
      <c r="I212" s="4"/>
    </row>
    <row r="213" spans="1:9" ht="18.75">
      <c r="A213" s="4"/>
      <c r="B213" s="5"/>
      <c r="C213" s="5"/>
      <c r="D213" s="5"/>
      <c r="E213" s="5"/>
      <c r="F213" s="5"/>
      <c r="G213" s="4"/>
      <c r="H213" s="4"/>
      <c r="I213" s="4"/>
    </row>
    <row r="214" spans="1:9" ht="18.75">
      <c r="A214" s="4"/>
      <c r="B214" s="5"/>
      <c r="C214" s="5"/>
      <c r="D214" s="5"/>
      <c r="E214" s="5"/>
      <c r="F214" s="5"/>
      <c r="G214" s="4"/>
      <c r="H214" s="4"/>
      <c r="I214" s="4"/>
    </row>
    <row r="215" spans="1:9" ht="18.75">
      <c r="A215" s="4"/>
      <c r="B215" s="5"/>
      <c r="C215" s="5"/>
      <c r="D215" s="5"/>
      <c r="E215" s="5"/>
      <c r="F215" s="5"/>
      <c r="G215" s="4"/>
      <c r="H215" s="4"/>
      <c r="I215" s="4"/>
    </row>
    <row r="216" spans="1:9" ht="18.75">
      <c r="A216" s="4"/>
      <c r="B216" s="5"/>
      <c r="C216" s="5"/>
      <c r="D216" s="5"/>
      <c r="E216" s="5"/>
      <c r="F216" s="5"/>
      <c r="G216" s="4"/>
      <c r="H216" s="4"/>
      <c r="I216" s="4"/>
    </row>
    <row r="217" spans="1:9" ht="18.75">
      <c r="A217" s="4"/>
      <c r="B217" s="5"/>
      <c r="C217" s="5"/>
      <c r="D217" s="5"/>
      <c r="E217" s="5"/>
      <c r="F217" s="5"/>
      <c r="G217" s="4"/>
      <c r="H217" s="4"/>
      <c r="I217" s="4"/>
    </row>
    <row r="218" spans="1:9" ht="18.75">
      <c r="A218" s="4"/>
      <c r="B218" s="5"/>
      <c r="C218" s="5"/>
      <c r="D218" s="5"/>
      <c r="E218" s="5"/>
      <c r="F218" s="5"/>
      <c r="G218" s="4"/>
      <c r="H218" s="4"/>
      <c r="I218" s="4"/>
    </row>
    <row r="219" spans="1:9" ht="18.75">
      <c r="A219" s="4"/>
      <c r="B219" s="5"/>
      <c r="C219" s="5"/>
      <c r="D219" s="5"/>
      <c r="E219" s="5"/>
      <c r="F219" s="5"/>
      <c r="G219" s="4"/>
      <c r="H219" s="4"/>
      <c r="I219" s="4"/>
    </row>
    <row r="220" spans="1:9" ht="18.75">
      <c r="A220" s="4"/>
      <c r="B220" s="5"/>
      <c r="C220" s="5"/>
      <c r="D220" s="5"/>
      <c r="E220" s="5"/>
      <c r="F220" s="5"/>
      <c r="G220" s="4"/>
      <c r="H220" s="4"/>
      <c r="I220" s="4"/>
    </row>
    <row r="221" spans="1:9" ht="18.75">
      <c r="A221" s="4"/>
      <c r="B221" s="5"/>
      <c r="C221" s="5"/>
      <c r="D221" s="5"/>
      <c r="E221" s="5"/>
      <c r="F221" s="5"/>
      <c r="G221" s="4"/>
      <c r="H221" s="4"/>
      <c r="I221" s="4"/>
    </row>
    <row r="222" spans="1:9" ht="18.75">
      <c r="A222" s="4"/>
      <c r="B222" s="5"/>
      <c r="C222" s="5"/>
      <c r="D222" s="5"/>
      <c r="E222" s="5"/>
      <c r="F222" s="5"/>
      <c r="G222" s="4"/>
      <c r="H222" s="4"/>
      <c r="I222" s="4"/>
    </row>
    <row r="223" spans="1:9" ht="18.75">
      <c r="A223" s="4"/>
      <c r="B223" s="5"/>
      <c r="C223" s="5"/>
      <c r="D223" s="5"/>
      <c r="E223" s="5"/>
      <c r="F223" s="5"/>
      <c r="G223" s="4"/>
      <c r="H223" s="4"/>
      <c r="I223" s="4"/>
    </row>
    <row r="224" spans="1:9" ht="18.75">
      <c r="A224" s="4"/>
      <c r="B224" s="5"/>
      <c r="C224" s="5"/>
      <c r="D224" s="5"/>
      <c r="E224" s="5"/>
      <c r="F224" s="5"/>
      <c r="G224" s="4"/>
      <c r="H224" s="4"/>
      <c r="I224" s="4"/>
    </row>
    <row r="225" spans="1:9" ht="18.75">
      <c r="A225" s="4"/>
      <c r="B225" s="5"/>
      <c r="C225" s="5"/>
      <c r="D225" s="5"/>
      <c r="E225" s="5"/>
      <c r="F225" s="5"/>
      <c r="G225" s="4"/>
      <c r="H225" s="4"/>
      <c r="I225" s="4"/>
    </row>
    <row r="226" spans="1:9" ht="18.75">
      <c r="A226" s="4"/>
      <c r="B226" s="5"/>
      <c r="C226" s="5"/>
      <c r="D226" s="5"/>
      <c r="E226" s="5"/>
      <c r="F226" s="5"/>
      <c r="G226" s="4"/>
      <c r="H226" s="4"/>
      <c r="I226" s="4"/>
    </row>
    <row r="227" spans="1:9" ht="18.75">
      <c r="A227" s="4"/>
      <c r="B227" s="5"/>
      <c r="C227" s="5"/>
      <c r="D227" s="5"/>
      <c r="E227" s="5"/>
      <c r="F227" s="5"/>
      <c r="G227" s="4"/>
      <c r="H227" s="4"/>
      <c r="I227" s="4"/>
    </row>
    <row r="228" spans="1:9" ht="18.75">
      <c r="A228" s="4"/>
      <c r="B228" s="5"/>
      <c r="C228" s="5"/>
      <c r="D228" s="5"/>
      <c r="E228" s="5"/>
      <c r="F228" s="5"/>
      <c r="G228" s="4"/>
      <c r="H228" s="4"/>
      <c r="I228" s="4"/>
    </row>
    <row r="229" spans="1:9" ht="18.75">
      <c r="A229" s="4"/>
      <c r="B229" s="5"/>
      <c r="C229" s="5"/>
      <c r="D229" s="5"/>
      <c r="E229" s="5"/>
      <c r="F229" s="5"/>
      <c r="G229" s="4"/>
      <c r="H229" s="4"/>
      <c r="I229" s="4"/>
    </row>
    <row r="230" spans="1:9" ht="18.75">
      <c r="A230" s="4"/>
      <c r="B230" s="5"/>
      <c r="C230" s="5"/>
      <c r="D230" s="5"/>
      <c r="E230" s="5"/>
      <c r="F230" s="5"/>
      <c r="G230" s="4"/>
      <c r="H230" s="4"/>
      <c r="I230" s="4"/>
    </row>
    <row r="231" spans="1:9" ht="18.75">
      <c r="A231" s="4"/>
      <c r="B231" s="5"/>
      <c r="C231" s="5"/>
      <c r="D231" s="5"/>
      <c r="E231" s="5"/>
      <c r="F231" s="5"/>
      <c r="G231" s="4"/>
      <c r="H231" s="4"/>
      <c r="I231" s="4"/>
    </row>
    <row r="232" spans="1:9" ht="18.75">
      <c r="A232" s="4"/>
      <c r="B232" s="5"/>
      <c r="C232" s="5"/>
      <c r="D232" s="5"/>
      <c r="E232" s="5"/>
      <c r="F232" s="5"/>
      <c r="G232" s="4"/>
      <c r="H232" s="4"/>
      <c r="I232" s="4"/>
    </row>
    <row r="233" spans="1:9" ht="18.75">
      <c r="A233" s="4"/>
      <c r="B233" s="5"/>
      <c r="C233" s="5"/>
      <c r="D233" s="5"/>
      <c r="E233" s="5"/>
      <c r="F233" s="5"/>
      <c r="G233" s="4"/>
      <c r="H233" s="4"/>
      <c r="I233" s="4"/>
    </row>
    <row r="234" spans="1:9" ht="18.75">
      <c r="A234" s="4"/>
      <c r="B234" s="5"/>
      <c r="C234" s="5"/>
      <c r="D234" s="5"/>
      <c r="E234" s="5"/>
      <c r="F234" s="5"/>
      <c r="G234" s="4"/>
      <c r="H234" s="4"/>
      <c r="I234" s="4"/>
    </row>
    <row r="235" spans="1:9" ht="18.75">
      <c r="A235" s="4"/>
      <c r="B235" s="5"/>
      <c r="C235" s="5"/>
      <c r="D235" s="5"/>
      <c r="E235" s="5"/>
      <c r="F235" s="5"/>
      <c r="G235" s="4"/>
      <c r="H235" s="4"/>
      <c r="I235" s="4"/>
    </row>
    <row r="236" spans="1:9" ht="18.75">
      <c r="A236" s="4"/>
      <c r="B236" s="5"/>
      <c r="C236" s="5"/>
      <c r="D236" s="5"/>
      <c r="E236" s="5"/>
      <c r="F236" s="5"/>
      <c r="G236" s="4"/>
      <c r="H236" s="4"/>
      <c r="I236" s="4"/>
    </row>
    <row r="237" spans="1:9" ht="18.75">
      <c r="A237" s="4"/>
      <c r="B237" s="5"/>
      <c r="C237" s="5"/>
      <c r="D237" s="5"/>
      <c r="E237" s="5"/>
      <c r="F237" s="5"/>
      <c r="G237" s="4"/>
      <c r="H237" s="4"/>
      <c r="I237" s="4"/>
    </row>
    <row r="238" spans="1:9" ht="18.75">
      <c r="A238" s="4"/>
      <c r="B238" s="5"/>
      <c r="C238" s="5"/>
      <c r="D238" s="5"/>
      <c r="E238" s="5"/>
      <c r="F238" s="5"/>
      <c r="G238" s="4"/>
      <c r="H238" s="4"/>
      <c r="I238" s="4"/>
    </row>
    <row r="239" spans="1:9" ht="18.75">
      <c r="A239" s="4"/>
      <c r="B239" s="5"/>
      <c r="C239" s="5"/>
      <c r="D239" s="5"/>
      <c r="E239" s="5"/>
      <c r="F239" s="5"/>
      <c r="G239" s="4"/>
      <c r="H239" s="4"/>
      <c r="I239" s="4"/>
    </row>
    <row r="240" spans="1:9" ht="18.75">
      <c r="A240" s="4"/>
      <c r="B240" s="5"/>
      <c r="C240" s="5"/>
      <c r="D240" s="5"/>
      <c r="E240" s="5"/>
      <c r="F240" s="5"/>
      <c r="G240" s="4"/>
      <c r="H240" s="4"/>
      <c r="I240" s="4"/>
    </row>
    <row r="241" spans="1:9" ht="18.75">
      <c r="A241" s="4"/>
      <c r="B241" s="5"/>
      <c r="C241" s="5"/>
      <c r="D241" s="5"/>
      <c r="E241" s="5"/>
      <c r="F241" s="5"/>
      <c r="G241" s="4"/>
      <c r="H241" s="4"/>
      <c r="I241" s="4"/>
    </row>
    <row r="242" spans="1:9" ht="18.75">
      <c r="A242" s="4"/>
      <c r="B242" s="5"/>
      <c r="C242" s="5"/>
      <c r="D242" s="5"/>
      <c r="E242" s="5"/>
      <c r="F242" s="5"/>
      <c r="G242" s="4"/>
      <c r="H242" s="4"/>
      <c r="I242" s="4"/>
    </row>
    <row r="243" spans="1:9" ht="18.75">
      <c r="A243" s="4"/>
      <c r="B243" s="5"/>
      <c r="C243" s="5"/>
      <c r="D243" s="5"/>
      <c r="E243" s="5"/>
      <c r="F243" s="5"/>
      <c r="G243" s="4"/>
      <c r="H243" s="4"/>
      <c r="I243" s="4"/>
    </row>
    <row r="244" spans="1:9" ht="18.75">
      <c r="A244" s="4"/>
      <c r="B244" s="5"/>
      <c r="C244" s="5"/>
      <c r="D244" s="5"/>
      <c r="E244" s="5"/>
      <c r="F244" s="5"/>
      <c r="G244" s="4"/>
      <c r="H244" s="4"/>
      <c r="I244" s="4"/>
    </row>
    <row r="245" spans="1:9" ht="18.75">
      <c r="A245" s="4"/>
      <c r="B245" s="5"/>
      <c r="C245" s="5"/>
      <c r="D245" s="5"/>
      <c r="E245" s="5"/>
      <c r="F245" s="5"/>
      <c r="G245" s="4"/>
      <c r="H245" s="4"/>
      <c r="I245" s="4"/>
    </row>
    <row r="246" spans="1:9" ht="18.75">
      <c r="A246" s="4"/>
      <c r="B246" s="5"/>
      <c r="C246" s="5"/>
      <c r="D246" s="5"/>
      <c r="E246" s="5"/>
      <c r="F246" s="5"/>
      <c r="G246" s="4"/>
      <c r="H246" s="4"/>
      <c r="I246" s="4"/>
    </row>
    <row r="247" spans="1:9" ht="18.75">
      <c r="A247" s="4"/>
      <c r="B247" s="5"/>
      <c r="C247" s="5"/>
      <c r="D247" s="5"/>
      <c r="E247" s="5"/>
      <c r="F247" s="5"/>
      <c r="G247" s="4"/>
      <c r="H247" s="4"/>
      <c r="I247" s="4"/>
    </row>
    <row r="248" spans="1:9" ht="18.75">
      <c r="A248" s="4"/>
      <c r="B248" s="5"/>
      <c r="C248" s="5"/>
      <c r="D248" s="5"/>
      <c r="E248" s="5"/>
      <c r="F248" s="5"/>
      <c r="G248" s="4"/>
      <c r="H248" s="4"/>
      <c r="I248" s="4"/>
    </row>
    <row r="249" spans="1:9" ht="18.75">
      <c r="A249" s="4"/>
      <c r="B249" s="5"/>
      <c r="C249" s="5"/>
      <c r="D249" s="5"/>
      <c r="E249" s="5"/>
      <c r="F249" s="5"/>
      <c r="G249" s="4"/>
      <c r="H249" s="4"/>
      <c r="I249" s="4"/>
    </row>
    <row r="250" spans="1:9" ht="18.75">
      <c r="A250" s="4"/>
      <c r="B250" s="5"/>
      <c r="C250" s="5"/>
      <c r="D250" s="5"/>
      <c r="E250" s="5"/>
      <c r="F250" s="5"/>
      <c r="G250" s="4"/>
      <c r="H250" s="4"/>
      <c r="I250" s="4"/>
    </row>
    <row r="251" spans="1:9" ht="18.75">
      <c r="A251" s="4"/>
      <c r="B251" s="5"/>
      <c r="C251" s="5"/>
      <c r="D251" s="5"/>
      <c r="E251" s="5"/>
      <c r="F251" s="5"/>
      <c r="G251" s="4"/>
      <c r="H251" s="4"/>
      <c r="I251" s="4"/>
    </row>
    <row r="252" spans="1:9" ht="18.75">
      <c r="A252" s="4"/>
      <c r="B252" s="5"/>
      <c r="C252" s="5"/>
      <c r="D252" s="5"/>
      <c r="E252" s="5"/>
      <c r="F252" s="5"/>
      <c r="G252" s="4"/>
      <c r="H252" s="4"/>
      <c r="I252" s="4"/>
    </row>
    <row r="253" spans="1:9" ht="18.75">
      <c r="A253" s="4"/>
      <c r="B253" s="5"/>
      <c r="C253" s="5"/>
      <c r="D253" s="5"/>
      <c r="E253" s="5"/>
      <c r="F253" s="5"/>
      <c r="G253" s="4"/>
      <c r="H253" s="4"/>
      <c r="I253" s="4"/>
    </row>
    <row r="254" spans="1:9" ht="18.75">
      <c r="A254" s="4"/>
      <c r="B254" s="5"/>
      <c r="C254" s="5"/>
      <c r="D254" s="5"/>
      <c r="E254" s="5"/>
      <c r="F254" s="5"/>
      <c r="G254" s="4"/>
      <c r="H254" s="4"/>
      <c r="I254" s="4"/>
    </row>
    <row r="255" spans="1:9" ht="18.75">
      <c r="A255" s="4"/>
      <c r="B255" s="5"/>
      <c r="C255" s="5"/>
      <c r="D255" s="5"/>
      <c r="E255" s="5"/>
      <c r="F255" s="5"/>
      <c r="G255" s="4"/>
      <c r="H255" s="4"/>
      <c r="I255" s="4"/>
    </row>
    <row r="256" spans="1:9" ht="18.75">
      <c r="A256" s="4"/>
      <c r="B256" s="5"/>
      <c r="C256" s="5"/>
      <c r="D256" s="5"/>
      <c r="E256" s="5"/>
      <c r="F256" s="5"/>
      <c r="G256" s="4"/>
      <c r="H256" s="4"/>
      <c r="I256" s="4"/>
    </row>
    <row r="257" spans="1:9" ht="18.75">
      <c r="A257" s="4"/>
      <c r="B257" s="5"/>
      <c r="C257" s="5"/>
      <c r="D257" s="5"/>
      <c r="E257" s="5"/>
      <c r="F257" s="5"/>
      <c r="G257" s="4"/>
      <c r="H257" s="4"/>
      <c r="I257" s="4"/>
    </row>
    <row r="258" spans="1:9" ht="18.75">
      <c r="A258" s="4"/>
      <c r="B258" s="5"/>
      <c r="C258" s="5"/>
      <c r="D258" s="5"/>
      <c r="E258" s="5"/>
      <c r="F258" s="5"/>
      <c r="G258" s="4"/>
      <c r="H258" s="4"/>
      <c r="I258" s="4"/>
    </row>
    <row r="259" spans="1:9" ht="18.75">
      <c r="A259" s="4"/>
      <c r="B259" s="5"/>
      <c r="C259" s="5"/>
      <c r="D259" s="5"/>
      <c r="E259" s="5"/>
      <c r="F259" s="5"/>
      <c r="G259" s="4"/>
      <c r="H259" s="4"/>
      <c r="I259" s="4"/>
    </row>
    <row r="260" spans="1:9" ht="18.75">
      <c r="A260" s="4"/>
      <c r="B260" s="5"/>
      <c r="C260" s="5"/>
      <c r="D260" s="5"/>
      <c r="E260" s="5"/>
      <c r="F260" s="5"/>
      <c r="G260" s="4"/>
      <c r="H260" s="4"/>
      <c r="I260" s="4"/>
    </row>
    <row r="261" spans="1:9" ht="18.75">
      <c r="A261" s="4"/>
      <c r="B261" s="5"/>
      <c r="C261" s="5"/>
      <c r="D261" s="5"/>
      <c r="E261" s="5"/>
      <c r="F261" s="5"/>
      <c r="G261" s="4"/>
      <c r="H261" s="4"/>
      <c r="I261" s="4"/>
    </row>
    <row r="262" spans="1:9" ht="18.75">
      <c r="A262" s="4"/>
      <c r="B262" s="5"/>
      <c r="C262" s="5"/>
      <c r="D262" s="5"/>
      <c r="E262" s="5"/>
      <c r="F262" s="5"/>
      <c r="G262" s="4"/>
      <c r="H262" s="4"/>
      <c r="I262" s="4"/>
    </row>
    <row r="263" spans="1:9" ht="18.75">
      <c r="A263" s="4"/>
      <c r="B263" s="5"/>
      <c r="C263" s="5"/>
      <c r="D263" s="5"/>
      <c r="E263" s="5"/>
      <c r="F263" s="5"/>
      <c r="G263" s="4"/>
      <c r="H263" s="4"/>
      <c r="I263" s="4"/>
    </row>
    <row r="264" spans="1:9" ht="18.75">
      <c r="A264" s="4"/>
      <c r="B264" s="5"/>
      <c r="C264" s="5"/>
      <c r="D264" s="5"/>
      <c r="E264" s="5"/>
      <c r="F264" s="5"/>
      <c r="G264" s="4"/>
      <c r="H264" s="4"/>
      <c r="I264" s="4"/>
    </row>
    <row r="265" spans="1:9" ht="18.75">
      <c r="A265" s="4"/>
      <c r="B265" s="5"/>
      <c r="C265" s="5"/>
      <c r="D265" s="5"/>
      <c r="E265" s="5"/>
      <c r="F265" s="5"/>
      <c r="G265" s="4"/>
      <c r="H265" s="4"/>
      <c r="I265" s="4"/>
    </row>
    <row r="266" spans="1:9" ht="18.75">
      <c r="A266" s="4"/>
      <c r="B266" s="5"/>
      <c r="C266" s="5"/>
      <c r="D266" s="5"/>
      <c r="E266" s="5"/>
      <c r="F266" s="5"/>
      <c r="G266" s="4"/>
      <c r="H266" s="4"/>
      <c r="I266" s="4"/>
    </row>
    <row r="267" spans="1:9" ht="18.75">
      <c r="A267" s="4"/>
      <c r="B267" s="5"/>
      <c r="C267" s="5"/>
      <c r="D267" s="5"/>
      <c r="E267" s="5"/>
      <c r="F267" s="5"/>
      <c r="G267" s="4"/>
      <c r="H267" s="4"/>
      <c r="I267" s="4"/>
    </row>
    <row r="268" spans="1:9" ht="18.75">
      <c r="A268" s="4"/>
      <c r="B268" s="5"/>
      <c r="C268" s="5"/>
      <c r="D268" s="5"/>
      <c r="E268" s="5"/>
      <c r="F268" s="5"/>
      <c r="G268" s="4"/>
      <c r="H268" s="4"/>
      <c r="I268" s="4"/>
    </row>
    <row r="269" spans="1:9" ht="18.75">
      <c r="A269" s="4"/>
      <c r="B269" s="5"/>
      <c r="C269" s="5"/>
      <c r="D269" s="5"/>
      <c r="E269" s="5"/>
      <c r="F269" s="5"/>
      <c r="G269" s="4"/>
      <c r="H269" s="4"/>
      <c r="I269" s="4"/>
    </row>
    <row r="270" spans="1:9" ht="18.75">
      <c r="A270" s="4"/>
      <c r="B270" s="5"/>
      <c r="C270" s="5"/>
      <c r="D270" s="5"/>
      <c r="E270" s="5"/>
      <c r="F270" s="5"/>
      <c r="G270" s="4"/>
      <c r="H270" s="4"/>
      <c r="I270" s="4"/>
    </row>
    <row r="271" spans="1:9" ht="18.75">
      <c r="A271" s="4"/>
      <c r="B271" s="5"/>
      <c r="C271" s="5"/>
      <c r="D271" s="5"/>
      <c r="E271" s="5"/>
      <c r="F271" s="5"/>
      <c r="G271" s="4"/>
      <c r="H271" s="4"/>
      <c r="I271" s="4"/>
    </row>
    <row r="272" spans="1:9" ht="18.75">
      <c r="A272" s="4"/>
      <c r="B272" s="5"/>
      <c r="C272" s="5"/>
      <c r="D272" s="5"/>
      <c r="E272" s="5"/>
      <c r="F272" s="5"/>
      <c r="G272" s="4"/>
      <c r="H272" s="4"/>
      <c r="I272" s="4"/>
    </row>
    <row r="273" spans="1:9" ht="18.75">
      <c r="A273" s="4"/>
      <c r="B273" s="5"/>
      <c r="C273" s="5"/>
      <c r="D273" s="5"/>
      <c r="E273" s="5"/>
      <c r="F273" s="5"/>
      <c r="G273" s="4"/>
      <c r="H273" s="4"/>
      <c r="I273" s="4"/>
    </row>
    <row r="274" spans="1:9" ht="18.75">
      <c r="A274" s="4"/>
      <c r="B274" s="5"/>
      <c r="C274" s="5"/>
      <c r="D274" s="5"/>
      <c r="E274" s="5"/>
      <c r="F274" s="5"/>
      <c r="G274" s="4"/>
      <c r="H274" s="4"/>
      <c r="I274" s="4"/>
    </row>
    <row r="275" spans="1:9" ht="18.75">
      <c r="A275" s="4"/>
      <c r="B275" s="5"/>
      <c r="C275" s="5"/>
      <c r="D275" s="5"/>
      <c r="E275" s="5"/>
      <c r="F275" s="5"/>
      <c r="G275" s="4"/>
      <c r="H275" s="4"/>
      <c r="I275" s="4"/>
    </row>
    <row r="276" spans="1:9" ht="18.75">
      <c r="A276" s="4"/>
      <c r="B276" s="5"/>
      <c r="C276" s="5"/>
      <c r="D276" s="5"/>
      <c r="E276" s="5"/>
      <c r="F276" s="5"/>
      <c r="G276" s="4"/>
      <c r="H276" s="4"/>
      <c r="I276" s="4"/>
    </row>
    <row r="277" spans="1:9" ht="18.75">
      <c r="A277" s="4"/>
      <c r="B277" s="5"/>
      <c r="C277" s="5"/>
      <c r="D277" s="5"/>
      <c r="E277" s="5"/>
      <c r="F277" s="5"/>
      <c r="G277" s="4"/>
      <c r="H277" s="4"/>
      <c r="I277" s="4"/>
    </row>
    <row r="278" spans="1:9" ht="18.75">
      <c r="A278" s="4"/>
      <c r="B278" s="5"/>
      <c r="C278" s="5"/>
      <c r="D278" s="5"/>
      <c r="E278" s="5"/>
      <c r="F278" s="5"/>
      <c r="G278" s="4"/>
      <c r="H278" s="4"/>
      <c r="I278" s="4"/>
    </row>
    <row r="279" spans="1:9" ht="18.75">
      <c r="A279" s="4"/>
      <c r="B279" s="5"/>
      <c r="C279" s="5"/>
      <c r="D279" s="5"/>
      <c r="E279" s="5"/>
      <c r="F279" s="5"/>
      <c r="G279" s="4"/>
      <c r="H279" s="4"/>
      <c r="I279" s="4"/>
    </row>
    <row r="280" spans="1:9" ht="18.75">
      <c r="A280" s="4"/>
      <c r="B280" s="5"/>
      <c r="C280" s="5"/>
      <c r="D280" s="5"/>
      <c r="E280" s="5"/>
      <c r="F280" s="5"/>
      <c r="G280" s="4"/>
      <c r="H280" s="4"/>
      <c r="I280" s="4"/>
    </row>
    <row r="281" spans="1:9" ht="18.75">
      <c r="A281" s="4"/>
      <c r="B281" s="5"/>
      <c r="C281" s="5"/>
      <c r="D281" s="5"/>
      <c r="E281" s="5"/>
      <c r="F281" s="5"/>
      <c r="G281" s="4"/>
      <c r="H281" s="4"/>
      <c r="I281" s="4"/>
    </row>
    <row r="282" spans="1:9" ht="18.75">
      <c r="A282" s="4"/>
      <c r="B282" s="5"/>
      <c r="C282" s="5"/>
      <c r="D282" s="5"/>
      <c r="E282" s="5"/>
      <c r="F282" s="5"/>
      <c r="G282" s="4"/>
      <c r="H282" s="4"/>
      <c r="I282" s="4"/>
    </row>
    <row r="283" spans="1:9" ht="18.75">
      <c r="A283" s="4"/>
      <c r="B283" s="5"/>
      <c r="C283" s="5"/>
      <c r="D283" s="5"/>
      <c r="E283" s="5"/>
      <c r="F283" s="5"/>
      <c r="G283" s="4"/>
      <c r="H283" s="4"/>
      <c r="I283" s="4"/>
    </row>
    <row r="284" spans="1:9" ht="18.75">
      <c r="A284" s="4"/>
      <c r="B284" s="5"/>
      <c r="C284" s="5"/>
      <c r="D284" s="5"/>
      <c r="E284" s="5"/>
      <c r="F284" s="5"/>
      <c r="G284" s="4"/>
      <c r="H284" s="4"/>
      <c r="I284" s="4"/>
    </row>
    <row r="285" spans="1:9" ht="18.75">
      <c r="A285" s="4"/>
      <c r="B285" s="5"/>
      <c r="C285" s="5"/>
      <c r="D285" s="5"/>
      <c r="E285" s="5"/>
      <c r="F285" s="5"/>
      <c r="G285" s="4"/>
      <c r="H285" s="4"/>
      <c r="I285" s="4"/>
    </row>
    <row r="286" spans="1:9" ht="18.75">
      <c r="A286" s="4"/>
      <c r="B286" s="5"/>
      <c r="C286" s="5"/>
      <c r="D286" s="5"/>
      <c r="E286" s="5"/>
      <c r="F286" s="5"/>
      <c r="G286" s="4"/>
      <c r="H286" s="4"/>
      <c r="I286" s="4"/>
    </row>
    <row r="287" spans="1:9" ht="18.75">
      <c r="A287" s="4"/>
      <c r="B287" s="5"/>
      <c r="C287" s="5"/>
      <c r="D287" s="5"/>
      <c r="E287" s="5"/>
      <c r="F287" s="5"/>
      <c r="G287" s="4"/>
      <c r="H287" s="4"/>
      <c r="I287" s="4"/>
    </row>
    <row r="288" spans="1:9" ht="18.75">
      <c r="A288" s="4"/>
      <c r="B288" s="5"/>
      <c r="C288" s="5"/>
      <c r="D288" s="5"/>
      <c r="E288" s="5"/>
      <c r="F288" s="5"/>
      <c r="G288" s="4"/>
      <c r="H288" s="4"/>
      <c r="I288" s="4"/>
    </row>
    <row r="289" spans="1:9" ht="18.75">
      <c r="A289" s="4"/>
      <c r="B289" s="5"/>
      <c r="C289" s="5"/>
      <c r="D289" s="5"/>
      <c r="E289" s="5"/>
      <c r="F289" s="5"/>
      <c r="G289" s="4"/>
      <c r="H289" s="4"/>
      <c r="I289" s="4"/>
    </row>
    <row r="290" spans="1:9" ht="18.75">
      <c r="A290" s="4"/>
      <c r="B290" s="5"/>
      <c r="C290" s="5"/>
      <c r="D290" s="5"/>
      <c r="E290" s="5"/>
      <c r="F290" s="5"/>
      <c r="G290" s="4"/>
      <c r="H290" s="4"/>
      <c r="I290" s="4"/>
    </row>
    <row r="291" spans="1:9" ht="18.75">
      <c r="A291" s="4"/>
      <c r="B291" s="5"/>
      <c r="C291" s="5"/>
      <c r="D291" s="5"/>
      <c r="E291" s="5"/>
      <c r="F291" s="5"/>
      <c r="G291" s="4"/>
      <c r="H291" s="4"/>
      <c r="I291" s="4"/>
    </row>
    <row r="292" spans="1:9" ht="18.75">
      <c r="A292" s="4"/>
      <c r="B292" s="5"/>
      <c r="C292" s="5"/>
      <c r="D292" s="5"/>
      <c r="E292" s="5"/>
      <c r="F292" s="5"/>
      <c r="G292" s="4"/>
      <c r="H292" s="4"/>
      <c r="I292" s="4"/>
    </row>
    <row r="293" spans="1:9" ht="18.75">
      <c r="A293" s="4"/>
      <c r="B293" s="5"/>
      <c r="C293" s="5"/>
      <c r="D293" s="5"/>
      <c r="E293" s="5"/>
      <c r="F293" s="5"/>
      <c r="G293" s="4"/>
      <c r="H293" s="4"/>
      <c r="I293" s="4"/>
    </row>
    <row r="294" spans="1:9" ht="18.75">
      <c r="A294" s="4"/>
      <c r="B294" s="5"/>
      <c r="C294" s="5"/>
      <c r="D294" s="5"/>
      <c r="E294" s="5"/>
      <c r="F294" s="5"/>
      <c r="G294" s="4"/>
      <c r="H294" s="4"/>
      <c r="I294" s="4"/>
    </row>
    <row r="295" spans="1:9" ht="18.75">
      <c r="A295" s="4"/>
      <c r="B295" s="5"/>
      <c r="C295" s="5"/>
      <c r="D295" s="5"/>
      <c r="E295" s="5"/>
      <c r="F295" s="5"/>
      <c r="G295" s="4"/>
      <c r="H295" s="4"/>
      <c r="I295" s="4"/>
    </row>
    <row r="296" spans="1:9" ht="18.75">
      <c r="A296" s="4"/>
      <c r="B296" s="5"/>
      <c r="C296" s="5"/>
      <c r="D296" s="5"/>
      <c r="E296" s="5"/>
      <c r="F296" s="5"/>
      <c r="G296" s="4"/>
      <c r="H296" s="4"/>
      <c r="I296" s="4"/>
    </row>
    <row r="297" spans="1:9" ht="18.75">
      <c r="A297" s="4"/>
      <c r="B297" s="5"/>
      <c r="C297" s="5"/>
      <c r="D297" s="5"/>
      <c r="E297" s="5"/>
      <c r="F297" s="5"/>
      <c r="G297" s="4"/>
      <c r="H297" s="4"/>
      <c r="I297" s="4"/>
    </row>
    <row r="298" spans="1:9" ht="18.75">
      <c r="A298" s="4"/>
      <c r="B298" s="5"/>
      <c r="C298" s="5"/>
      <c r="D298" s="5"/>
      <c r="E298" s="5"/>
      <c r="F298" s="5"/>
      <c r="G298" s="4"/>
      <c r="H298" s="4"/>
      <c r="I298" s="4"/>
    </row>
    <row r="299" spans="1:9" ht="18.75">
      <c r="A299" s="4"/>
      <c r="B299" s="5"/>
      <c r="C299" s="5"/>
      <c r="D299" s="5"/>
      <c r="E299" s="5"/>
      <c r="F299" s="5"/>
      <c r="G299" s="4"/>
      <c r="H299" s="4"/>
      <c r="I299" s="4"/>
    </row>
    <row r="300" spans="1:9" ht="18.75">
      <c r="A300" s="4"/>
      <c r="B300" s="5"/>
      <c r="C300" s="5"/>
      <c r="D300" s="5"/>
      <c r="E300" s="5"/>
      <c r="F300" s="5"/>
      <c r="G300" s="4"/>
      <c r="H300" s="4"/>
      <c r="I300" s="4"/>
    </row>
    <row r="301" spans="1:9" ht="18.75">
      <c r="A301" s="4"/>
      <c r="B301" s="5"/>
      <c r="C301" s="5"/>
      <c r="D301" s="5"/>
      <c r="E301" s="5"/>
      <c r="F301" s="5"/>
      <c r="G301" s="4"/>
      <c r="H301" s="4"/>
      <c r="I301" s="4"/>
    </row>
    <row r="302" spans="1:9" ht="18.75">
      <c r="A302" s="4"/>
      <c r="B302" s="5"/>
      <c r="C302" s="5"/>
      <c r="D302" s="5"/>
      <c r="E302" s="5"/>
      <c r="F302" s="5"/>
      <c r="G302" s="4"/>
      <c r="H302" s="4"/>
      <c r="I302" s="4"/>
    </row>
    <row r="303" spans="1:9" ht="18.75">
      <c r="A303" s="4"/>
      <c r="B303" s="5"/>
      <c r="C303" s="5"/>
      <c r="D303" s="5"/>
      <c r="E303" s="5"/>
      <c r="F303" s="5"/>
      <c r="G303" s="4"/>
      <c r="H303" s="4"/>
      <c r="I303" s="4"/>
    </row>
    <row r="304" spans="1:9" ht="18.75">
      <c r="A304" s="4"/>
      <c r="B304" s="5"/>
      <c r="C304" s="5"/>
      <c r="D304" s="5"/>
      <c r="E304" s="5"/>
      <c r="F304" s="5"/>
      <c r="G304" s="4"/>
      <c r="H304" s="4"/>
      <c r="I304" s="4"/>
    </row>
    <row r="305" spans="1:9" ht="18.75">
      <c r="A305" s="4"/>
      <c r="B305" s="5"/>
      <c r="C305" s="5"/>
      <c r="D305" s="5"/>
      <c r="E305" s="5"/>
      <c r="F305" s="5"/>
      <c r="G305" s="4"/>
      <c r="H305" s="4"/>
      <c r="I305" s="4"/>
    </row>
    <row r="306" spans="1:9" ht="18.75">
      <c r="A306" s="4"/>
      <c r="B306" s="5"/>
      <c r="C306" s="5"/>
      <c r="D306" s="5"/>
      <c r="E306" s="5"/>
      <c r="F306" s="5"/>
      <c r="G306" s="4"/>
      <c r="H306" s="4"/>
      <c r="I306" s="4"/>
    </row>
    <row r="307" spans="1:9" ht="18.75">
      <c r="A307" s="4"/>
      <c r="B307" s="5"/>
      <c r="C307" s="5"/>
      <c r="D307" s="5"/>
      <c r="E307" s="5"/>
      <c r="F307" s="5"/>
      <c r="G307" s="4"/>
      <c r="H307" s="4"/>
      <c r="I307" s="4"/>
    </row>
    <row r="308" spans="1:9" ht="18.75">
      <c r="A308" s="4"/>
      <c r="B308" s="5"/>
      <c r="C308" s="5"/>
      <c r="D308" s="5"/>
      <c r="E308" s="5"/>
      <c r="F308" s="5"/>
      <c r="G308" s="4"/>
      <c r="H308" s="4"/>
      <c r="I308" s="4"/>
    </row>
    <row r="309" spans="1:9" ht="18.75">
      <c r="A309" s="4"/>
      <c r="B309" s="5"/>
      <c r="C309" s="5"/>
      <c r="D309" s="5"/>
      <c r="E309" s="5"/>
      <c r="F309" s="5"/>
      <c r="G309" s="4"/>
      <c r="H309" s="4"/>
      <c r="I309" s="4"/>
    </row>
    <row r="310" spans="1:9" ht="18.75">
      <c r="A310" s="4"/>
      <c r="B310" s="5"/>
      <c r="C310" s="5"/>
      <c r="D310" s="5"/>
      <c r="E310" s="5"/>
      <c r="F310" s="5"/>
      <c r="G310" s="4"/>
      <c r="H310" s="4"/>
      <c r="I310" s="4"/>
    </row>
    <row r="311" spans="1:9" ht="18.75">
      <c r="A311" s="4"/>
      <c r="B311" s="5"/>
      <c r="C311" s="5"/>
      <c r="D311" s="5"/>
      <c r="E311" s="5"/>
      <c r="F311" s="5"/>
      <c r="G311" s="4"/>
      <c r="H311" s="4"/>
      <c r="I311" s="4"/>
    </row>
    <row r="312" spans="1:9" ht="18.75">
      <c r="A312" s="4"/>
      <c r="B312" s="5"/>
      <c r="C312" s="5"/>
      <c r="D312" s="5"/>
      <c r="E312" s="5"/>
      <c r="F312" s="5"/>
      <c r="G312" s="4"/>
      <c r="H312" s="4"/>
      <c r="I312" s="4"/>
    </row>
    <row r="313" spans="1:9" ht="18.75">
      <c r="A313" s="4"/>
      <c r="B313" s="5"/>
      <c r="C313" s="5"/>
      <c r="D313" s="5"/>
      <c r="E313" s="5"/>
      <c r="F313" s="5"/>
      <c r="G313" s="4"/>
      <c r="H313" s="4"/>
      <c r="I313" s="4"/>
    </row>
    <row r="314" spans="1:9" ht="18.75">
      <c r="A314" s="4"/>
      <c r="B314" s="5"/>
      <c r="C314" s="5"/>
      <c r="D314" s="5"/>
      <c r="E314" s="5"/>
      <c r="F314" s="5"/>
      <c r="G314" s="4"/>
      <c r="H314" s="4"/>
      <c r="I314" s="4"/>
    </row>
    <row r="315" spans="1:9" ht="18.75">
      <c r="A315" s="4"/>
      <c r="B315" s="5"/>
      <c r="C315" s="5"/>
      <c r="D315" s="5"/>
      <c r="E315" s="5"/>
      <c r="F315" s="5"/>
      <c r="G315" s="4"/>
      <c r="H315" s="4"/>
      <c r="I315" s="4"/>
    </row>
    <row r="316" spans="1:9" ht="18.75">
      <c r="A316" s="4"/>
      <c r="B316" s="5"/>
      <c r="C316" s="5"/>
      <c r="D316" s="5"/>
      <c r="E316" s="5"/>
      <c r="F316" s="5"/>
      <c r="G316" s="4"/>
      <c r="H316" s="4"/>
      <c r="I316" s="4"/>
    </row>
    <row r="317" spans="1:9" ht="18.75">
      <c r="A317" s="4"/>
      <c r="B317" s="5"/>
      <c r="C317" s="5"/>
      <c r="D317" s="5"/>
      <c r="E317" s="5"/>
      <c r="F317" s="5"/>
      <c r="G317" s="4"/>
      <c r="H317" s="4"/>
      <c r="I317" s="4"/>
    </row>
    <row r="318" spans="1:9" ht="18.75">
      <c r="A318" s="4"/>
      <c r="B318" s="5"/>
      <c r="C318" s="5"/>
      <c r="D318" s="5"/>
      <c r="E318" s="5"/>
      <c r="F318" s="5"/>
      <c r="G318" s="4"/>
      <c r="H318" s="4"/>
      <c r="I318" s="4"/>
    </row>
    <row r="319" spans="1:9" ht="18.75">
      <c r="A319" s="4"/>
      <c r="B319" s="5"/>
      <c r="C319" s="5"/>
      <c r="D319" s="5"/>
      <c r="E319" s="5"/>
      <c r="F319" s="5"/>
      <c r="G319" s="4"/>
      <c r="H319" s="4"/>
      <c r="I319" s="4"/>
    </row>
    <row r="320" spans="1:9" ht="18.75">
      <c r="A320" s="4"/>
      <c r="B320" s="5"/>
      <c r="C320" s="5"/>
      <c r="D320" s="5"/>
      <c r="E320" s="5"/>
      <c r="F320" s="5"/>
      <c r="G320" s="4"/>
      <c r="H320" s="4"/>
      <c r="I320" s="4"/>
    </row>
    <row r="321" spans="1:9" ht="18.75">
      <c r="A321" s="4"/>
      <c r="B321" s="5"/>
      <c r="C321" s="5"/>
      <c r="D321" s="5"/>
      <c r="E321" s="5"/>
      <c r="F321" s="5"/>
      <c r="G321" s="4"/>
      <c r="H321" s="4"/>
      <c r="I321" s="4"/>
    </row>
    <row r="322" spans="1:9" ht="18.75">
      <c r="A322" s="4"/>
      <c r="B322" s="5"/>
      <c r="C322" s="5"/>
      <c r="D322" s="5"/>
      <c r="E322" s="5"/>
      <c r="F322" s="5"/>
      <c r="G322" s="4"/>
      <c r="H322" s="4"/>
      <c r="I322" s="4"/>
    </row>
    <row r="323" spans="1:9" ht="18.75">
      <c r="A323" s="4"/>
      <c r="B323" s="5"/>
      <c r="C323" s="5"/>
      <c r="D323" s="5"/>
      <c r="E323" s="5"/>
      <c r="F323" s="5"/>
      <c r="G323" s="4"/>
      <c r="H323" s="4"/>
      <c r="I323" s="4"/>
    </row>
    <row r="324" spans="1:9" ht="18.75">
      <c r="A324" s="4"/>
      <c r="B324" s="5"/>
      <c r="C324" s="5"/>
      <c r="D324" s="5"/>
      <c r="E324" s="5"/>
      <c r="F324" s="5"/>
      <c r="G324" s="4"/>
      <c r="H324" s="4"/>
      <c r="I324" s="4"/>
    </row>
    <row r="325" spans="1:9" ht="18.75">
      <c r="A325" s="4"/>
      <c r="B325" s="5"/>
      <c r="C325" s="5"/>
      <c r="D325" s="5"/>
      <c r="E325" s="5"/>
      <c r="F325" s="5"/>
      <c r="G325" s="4"/>
      <c r="H325" s="4"/>
      <c r="I325" s="4"/>
    </row>
    <row r="326" spans="1:9" ht="18.75">
      <c r="A326" s="4"/>
      <c r="B326" s="5"/>
      <c r="C326" s="5"/>
      <c r="D326" s="5"/>
      <c r="E326" s="5"/>
      <c r="F326" s="5"/>
      <c r="G326" s="4"/>
      <c r="H326" s="4"/>
      <c r="I326" s="4"/>
    </row>
    <row r="327" spans="1:9" ht="18.75">
      <c r="A327" s="4"/>
      <c r="B327" s="5"/>
      <c r="C327" s="5"/>
      <c r="D327" s="5"/>
      <c r="E327" s="5"/>
      <c r="F327" s="5"/>
      <c r="G327" s="4"/>
      <c r="H327" s="4"/>
      <c r="I327" s="4"/>
    </row>
    <row r="328" spans="1:9" ht="18.75">
      <c r="A328" s="4"/>
      <c r="B328" s="5"/>
      <c r="C328" s="5"/>
      <c r="D328" s="5"/>
      <c r="E328" s="5"/>
      <c r="F328" s="5"/>
      <c r="G328" s="4"/>
      <c r="H328" s="4"/>
      <c r="I328" s="4"/>
    </row>
    <row r="329" spans="1:9" ht="18.75">
      <c r="A329" s="4"/>
      <c r="B329" s="5"/>
      <c r="C329" s="5"/>
      <c r="D329" s="5"/>
      <c r="E329" s="5"/>
      <c r="F329" s="5"/>
      <c r="G329" s="4"/>
      <c r="H329" s="4"/>
      <c r="I329" s="4"/>
    </row>
    <row r="330" spans="1:9" ht="18.75">
      <c r="A330" s="4"/>
      <c r="B330" s="5"/>
      <c r="C330" s="5"/>
      <c r="D330" s="5"/>
      <c r="E330" s="5"/>
      <c r="F330" s="5"/>
      <c r="G330" s="4"/>
      <c r="H330" s="4"/>
      <c r="I330" s="4"/>
    </row>
    <row r="331" spans="1:9" ht="18.75">
      <c r="A331" s="4"/>
      <c r="B331" s="5"/>
      <c r="C331" s="5"/>
      <c r="D331" s="5"/>
      <c r="E331" s="5"/>
      <c r="F331" s="5"/>
      <c r="G331" s="4"/>
      <c r="H331" s="4"/>
      <c r="I331" s="4"/>
    </row>
    <row r="332" spans="1:9" ht="18.75">
      <c r="A332" s="4"/>
      <c r="B332" s="5"/>
      <c r="C332" s="5"/>
      <c r="D332" s="5"/>
      <c r="E332" s="5"/>
      <c r="F332" s="5"/>
      <c r="G332" s="4"/>
      <c r="H332" s="4"/>
      <c r="I332" s="4"/>
    </row>
    <row r="333" spans="1:9" ht="18.75">
      <c r="A333" s="4"/>
      <c r="B333" s="5"/>
      <c r="C333" s="5"/>
      <c r="D333" s="5"/>
      <c r="E333" s="5"/>
      <c r="F333" s="5"/>
      <c r="G333" s="4"/>
      <c r="H333" s="4"/>
      <c r="I333" s="4"/>
    </row>
    <row r="334" spans="1:9" ht="18.75">
      <c r="A334" s="4"/>
      <c r="B334" s="5"/>
      <c r="C334" s="5"/>
      <c r="D334" s="5"/>
      <c r="E334" s="5"/>
      <c r="F334" s="5"/>
      <c r="G334" s="4"/>
      <c r="H334" s="4"/>
      <c r="I334" s="4"/>
    </row>
    <row r="335" spans="1:9" ht="18.75">
      <c r="A335" s="4"/>
      <c r="B335" s="5"/>
      <c r="C335" s="5"/>
      <c r="D335" s="5"/>
      <c r="E335" s="5"/>
      <c r="F335" s="5"/>
      <c r="G335" s="4"/>
      <c r="H335" s="4"/>
      <c r="I335" s="4"/>
    </row>
    <row r="336" spans="1:9" ht="18.75">
      <c r="A336" s="4"/>
      <c r="B336" s="5"/>
      <c r="C336" s="5"/>
      <c r="D336" s="5"/>
      <c r="E336" s="5"/>
      <c r="F336" s="5"/>
      <c r="G336" s="4"/>
      <c r="H336" s="4"/>
      <c r="I336" s="4"/>
    </row>
    <row r="337" spans="1:9" ht="18.75">
      <c r="A337" s="4"/>
      <c r="B337" s="5"/>
      <c r="C337" s="5"/>
      <c r="D337" s="5"/>
      <c r="E337" s="5"/>
      <c r="F337" s="5"/>
      <c r="G337" s="4"/>
      <c r="H337" s="4"/>
      <c r="I337" s="4"/>
    </row>
    <row r="338" spans="1:9" ht="18.75">
      <c r="A338" s="4"/>
      <c r="B338" s="5"/>
      <c r="C338" s="5"/>
      <c r="D338" s="5"/>
      <c r="E338" s="5"/>
      <c r="F338" s="5"/>
      <c r="G338" s="4"/>
      <c r="H338" s="4"/>
      <c r="I338" s="4"/>
    </row>
    <row r="339" spans="1:9">
      <c r="A339" s="4"/>
      <c r="B339" s="4"/>
      <c r="C339" s="4"/>
      <c r="D339" s="4"/>
      <c r="E339" s="6"/>
      <c r="F339" s="6"/>
      <c r="G339" s="4"/>
      <c r="H339" s="4"/>
      <c r="I339" s="4"/>
    </row>
    <row r="340" spans="1:9">
      <c r="A340" s="4"/>
      <c r="B340" s="4"/>
      <c r="C340" s="4"/>
      <c r="D340" s="4"/>
      <c r="E340" s="6"/>
      <c r="F340" s="6"/>
      <c r="G340" s="4"/>
      <c r="H340" s="4"/>
      <c r="I340" s="4"/>
    </row>
    <row r="341" spans="1:9">
      <c r="A341" s="4"/>
      <c r="B341" s="4"/>
      <c r="C341" s="4"/>
      <c r="D341" s="4"/>
      <c r="E341" s="6"/>
      <c r="F341" s="6"/>
      <c r="G341" s="4"/>
      <c r="H341" s="4"/>
      <c r="I341" s="4"/>
    </row>
    <row r="342" spans="1:9">
      <c r="A342" s="4"/>
      <c r="B342" s="4"/>
      <c r="C342" s="4"/>
      <c r="D342" s="4"/>
      <c r="E342" s="6"/>
      <c r="F342" s="6"/>
      <c r="G342" s="4"/>
      <c r="H342" s="4"/>
      <c r="I342" s="4"/>
    </row>
    <row r="343" spans="1:9">
      <c r="A343" s="4"/>
      <c r="B343" s="4"/>
      <c r="C343" s="4"/>
      <c r="D343" s="4"/>
      <c r="E343" s="6"/>
      <c r="F343" s="6"/>
      <c r="G343" s="4"/>
      <c r="H343" s="4"/>
      <c r="I343" s="4"/>
    </row>
    <row r="344" spans="1:9">
      <c r="A344" s="4"/>
      <c r="B344" s="4"/>
      <c r="C344" s="4"/>
      <c r="D344" s="4"/>
      <c r="E344" s="6"/>
      <c r="F344" s="6"/>
      <c r="G344" s="4"/>
      <c r="H344" s="4"/>
      <c r="I344" s="4"/>
    </row>
    <row r="345" spans="1:9">
      <c r="A345" s="4"/>
      <c r="B345" s="4"/>
      <c r="C345" s="4"/>
      <c r="D345" s="4"/>
      <c r="E345" s="6"/>
      <c r="F345" s="6"/>
      <c r="G345" s="4"/>
      <c r="H345" s="4"/>
      <c r="I345" s="4"/>
    </row>
    <row r="346" spans="1:9">
      <c r="A346" s="4"/>
      <c r="B346" s="4"/>
      <c r="C346" s="4"/>
      <c r="D346" s="4"/>
      <c r="E346" s="6"/>
      <c r="F346" s="6"/>
      <c r="G346" s="4"/>
      <c r="H346" s="4"/>
      <c r="I346" s="4"/>
    </row>
    <row r="347" spans="1:9">
      <c r="A347" s="4"/>
      <c r="B347" s="4"/>
      <c r="C347" s="4"/>
      <c r="D347" s="4"/>
      <c r="E347" s="6"/>
      <c r="F347" s="6"/>
      <c r="G347" s="4"/>
      <c r="H347" s="4"/>
      <c r="I347" s="4"/>
    </row>
    <row r="348" spans="1:9">
      <c r="A348" s="4"/>
      <c r="B348" s="4"/>
      <c r="C348" s="4"/>
      <c r="D348" s="4"/>
      <c r="E348" s="6"/>
      <c r="F348" s="6"/>
      <c r="G348" s="4"/>
      <c r="H348" s="4"/>
      <c r="I348" s="4"/>
    </row>
    <row r="349" spans="1:9">
      <c r="A349" s="4"/>
      <c r="B349" s="4"/>
      <c r="C349" s="4"/>
      <c r="D349" s="4"/>
      <c r="E349" s="6"/>
      <c r="F349" s="6"/>
      <c r="G349" s="4"/>
      <c r="H349" s="4"/>
      <c r="I349" s="4"/>
    </row>
    <row r="350" spans="1:9">
      <c r="A350" s="4"/>
      <c r="B350" s="4"/>
      <c r="C350" s="4"/>
      <c r="D350" s="4"/>
      <c r="E350" s="6"/>
      <c r="F350" s="6"/>
      <c r="G350" s="4"/>
      <c r="H350" s="4"/>
      <c r="I350" s="4"/>
    </row>
    <row r="351" spans="1:9">
      <c r="A351" s="4"/>
      <c r="B351" s="4"/>
      <c r="C351" s="4"/>
      <c r="D351" s="4"/>
      <c r="E351" s="6"/>
      <c r="F351" s="6"/>
      <c r="G351" s="4"/>
      <c r="H351" s="4"/>
      <c r="I351" s="4"/>
    </row>
    <row r="352" spans="1:9">
      <c r="A352" s="4"/>
      <c r="B352" s="4"/>
      <c r="C352" s="4"/>
      <c r="D352" s="4"/>
      <c r="E352" s="6"/>
      <c r="F352" s="6"/>
      <c r="G352" s="4"/>
      <c r="H352" s="4"/>
      <c r="I352" s="4"/>
    </row>
    <row r="353" spans="1:9">
      <c r="A353" s="4"/>
      <c r="B353" s="4"/>
      <c r="C353" s="4"/>
      <c r="D353" s="4"/>
      <c r="E353" s="6"/>
      <c r="F353" s="6"/>
      <c r="G353" s="4"/>
      <c r="H353" s="4"/>
      <c r="I353" s="4"/>
    </row>
    <row r="354" spans="1:9">
      <c r="A354" s="4"/>
      <c r="B354" s="4"/>
      <c r="C354" s="4"/>
      <c r="D354" s="4"/>
      <c r="E354" s="6"/>
      <c r="F354" s="6"/>
      <c r="G354" s="4"/>
      <c r="H354" s="4"/>
      <c r="I354" s="4"/>
    </row>
    <row r="355" spans="1:9">
      <c r="A355" s="4"/>
      <c r="B355" s="4"/>
      <c r="C355" s="4"/>
      <c r="D355" s="4"/>
      <c r="E355" s="6"/>
      <c r="F355" s="6"/>
      <c r="G355" s="4"/>
      <c r="H355" s="4"/>
      <c r="I355" s="4"/>
    </row>
    <row r="356" spans="1:9">
      <c r="A356" s="4"/>
      <c r="B356" s="4"/>
      <c r="C356" s="4"/>
      <c r="D356" s="4"/>
      <c r="E356" s="6"/>
      <c r="F356" s="6"/>
      <c r="G356" s="4"/>
      <c r="H356" s="4"/>
      <c r="I356" s="4"/>
    </row>
    <row r="357" spans="1:9">
      <c r="A357" s="4"/>
      <c r="B357" s="4"/>
      <c r="C357" s="4"/>
      <c r="D357" s="4"/>
      <c r="E357" s="6"/>
      <c r="F357" s="6"/>
      <c r="G357" s="4"/>
      <c r="H357" s="4"/>
      <c r="I357" s="4"/>
    </row>
    <row r="358" spans="1:9">
      <c r="A358" s="4"/>
      <c r="B358" s="4"/>
      <c r="C358" s="4"/>
      <c r="D358" s="4"/>
      <c r="E358" s="6"/>
      <c r="F358" s="6"/>
      <c r="G358" s="4"/>
      <c r="H358" s="4"/>
      <c r="I358" s="4"/>
    </row>
    <row r="359" spans="1:9">
      <c r="A359" s="4"/>
      <c r="B359" s="4"/>
      <c r="C359" s="4"/>
      <c r="D359" s="4"/>
      <c r="E359" s="6"/>
      <c r="F359" s="6"/>
      <c r="G359" s="4"/>
      <c r="H359" s="4"/>
      <c r="I359" s="4"/>
    </row>
    <row r="360" spans="1:9">
      <c r="A360" s="4"/>
      <c r="B360" s="4"/>
      <c r="C360" s="4"/>
      <c r="D360" s="4"/>
      <c r="E360" s="6"/>
      <c r="F360" s="6"/>
      <c r="G360" s="4"/>
      <c r="H360" s="4"/>
      <c r="I360" s="4"/>
    </row>
    <row r="361" spans="1:9">
      <c r="A361" s="4"/>
      <c r="B361" s="4"/>
      <c r="C361" s="4"/>
      <c r="D361" s="4"/>
      <c r="E361" s="6"/>
      <c r="F361" s="6"/>
      <c r="G361" s="4"/>
      <c r="H361" s="4"/>
      <c r="I361" s="4"/>
    </row>
    <row r="362" spans="1:9">
      <c r="A362" s="4"/>
      <c r="B362" s="4"/>
      <c r="C362" s="4"/>
      <c r="D362" s="4"/>
      <c r="E362" s="6"/>
      <c r="F362" s="6"/>
      <c r="G362" s="4"/>
      <c r="H362" s="4"/>
      <c r="I362" s="4"/>
    </row>
    <row r="363" spans="1:9">
      <c r="A363" s="4"/>
      <c r="B363" s="4"/>
      <c r="C363" s="4"/>
      <c r="D363" s="4"/>
      <c r="E363" s="6"/>
      <c r="F363" s="6"/>
      <c r="G363" s="4"/>
      <c r="H363" s="4"/>
      <c r="I363" s="4"/>
    </row>
    <row r="364" spans="1:9">
      <c r="A364" s="4"/>
      <c r="B364" s="4"/>
      <c r="C364" s="4"/>
      <c r="D364" s="4"/>
      <c r="E364" s="6"/>
      <c r="F364" s="6"/>
      <c r="G364" s="4"/>
      <c r="H364" s="4"/>
      <c r="I364" s="4"/>
    </row>
    <row r="365" spans="1:9">
      <c r="A365" s="4"/>
      <c r="B365" s="4"/>
      <c r="C365" s="4"/>
      <c r="D365" s="4"/>
      <c r="E365" s="6"/>
      <c r="F365" s="6"/>
      <c r="G365" s="4"/>
      <c r="H365" s="4"/>
      <c r="I365" s="4"/>
    </row>
    <row r="366" spans="1:9">
      <c r="A366" s="4"/>
      <c r="B366" s="4"/>
      <c r="C366" s="4"/>
      <c r="D366" s="4"/>
      <c r="E366" s="6"/>
      <c r="F366" s="6"/>
      <c r="G366" s="4"/>
      <c r="H366" s="4"/>
      <c r="I366" s="4"/>
    </row>
    <row r="367" spans="1:9">
      <c r="A367" s="4"/>
      <c r="B367" s="4"/>
      <c r="C367" s="4"/>
      <c r="D367" s="4"/>
      <c r="E367" s="6"/>
      <c r="F367" s="6"/>
      <c r="G367" s="4"/>
      <c r="H367" s="4"/>
      <c r="I367" s="4"/>
    </row>
    <row r="368" spans="1:9">
      <c r="A368" s="4"/>
      <c r="B368" s="4"/>
      <c r="C368" s="4"/>
      <c r="D368" s="4"/>
      <c r="E368" s="6"/>
      <c r="F368" s="6"/>
      <c r="G368" s="4"/>
      <c r="H368" s="4"/>
      <c r="I368" s="4"/>
    </row>
    <row r="369" spans="1:9">
      <c r="A369" s="4"/>
      <c r="B369" s="4"/>
      <c r="C369" s="4"/>
      <c r="D369" s="4"/>
      <c r="E369" s="6"/>
      <c r="F369" s="6"/>
      <c r="G369" s="4"/>
      <c r="H369" s="4"/>
      <c r="I369" s="4"/>
    </row>
    <row r="370" spans="1:9">
      <c r="A370" s="4"/>
      <c r="B370" s="4"/>
      <c r="C370" s="4"/>
      <c r="D370" s="4"/>
      <c r="E370" s="6"/>
      <c r="F370" s="6"/>
      <c r="G370" s="4"/>
      <c r="H370" s="4"/>
      <c r="I370" s="4"/>
    </row>
    <row r="371" spans="1:9">
      <c r="A371" s="4"/>
      <c r="B371" s="4"/>
      <c r="C371" s="4"/>
      <c r="D371" s="4"/>
      <c r="E371" s="6"/>
      <c r="F371" s="6"/>
      <c r="G371" s="4"/>
      <c r="H371" s="4"/>
      <c r="I371" s="4"/>
    </row>
    <row r="372" spans="1:9">
      <c r="A372" s="4"/>
      <c r="B372" s="4"/>
      <c r="C372" s="4"/>
      <c r="D372" s="4"/>
      <c r="E372" s="6"/>
      <c r="F372" s="6"/>
      <c r="G372" s="4"/>
      <c r="H372" s="4"/>
      <c r="I372" s="4"/>
    </row>
    <row r="373" spans="1:9">
      <c r="A373" s="4"/>
      <c r="B373" s="4"/>
      <c r="C373" s="4"/>
      <c r="D373" s="4"/>
      <c r="E373" s="6"/>
      <c r="F373" s="6"/>
      <c r="G373" s="4"/>
      <c r="H373" s="4"/>
      <c r="I373" s="4"/>
    </row>
    <row r="374" spans="1:9">
      <c r="A374" s="4"/>
      <c r="B374" s="4"/>
      <c r="C374" s="4"/>
      <c r="D374" s="4"/>
      <c r="E374" s="6"/>
      <c r="F374" s="6"/>
      <c r="G374" s="4"/>
      <c r="H374" s="4"/>
      <c r="I374" s="4"/>
    </row>
    <row r="375" spans="1:9">
      <c r="A375" s="4"/>
      <c r="B375" s="4"/>
      <c r="C375" s="4"/>
      <c r="D375" s="4"/>
      <c r="E375" s="6"/>
      <c r="F375" s="6"/>
      <c r="G375" s="4"/>
      <c r="H375" s="4"/>
      <c r="I375" s="4"/>
    </row>
    <row r="376" spans="1:9">
      <c r="A376" s="4"/>
      <c r="B376" s="4"/>
      <c r="C376" s="4"/>
      <c r="D376" s="4"/>
      <c r="E376" s="6"/>
      <c r="F376" s="6"/>
      <c r="G376" s="4"/>
      <c r="H376" s="4"/>
      <c r="I376" s="4"/>
    </row>
    <row r="377" spans="1:9">
      <c r="A377" s="4"/>
      <c r="B377" s="4"/>
      <c r="C377" s="4"/>
      <c r="D377" s="4"/>
      <c r="E377" s="6"/>
      <c r="F377" s="6"/>
      <c r="G377" s="4"/>
      <c r="H377" s="4"/>
      <c r="I377" s="4"/>
    </row>
    <row r="378" spans="1:9">
      <c r="A378" s="4"/>
      <c r="B378" s="4"/>
      <c r="C378" s="4"/>
      <c r="D378" s="4"/>
      <c r="E378" s="6"/>
      <c r="F378" s="6"/>
      <c r="G378" s="4"/>
      <c r="H378" s="4"/>
      <c r="I378" s="4"/>
    </row>
    <row r="379" spans="1:9">
      <c r="A379" s="4"/>
      <c r="B379" s="4"/>
      <c r="C379" s="4"/>
      <c r="D379" s="4"/>
      <c r="E379" s="6"/>
      <c r="F379" s="6"/>
      <c r="G379" s="4"/>
      <c r="H379" s="4"/>
      <c r="I379" s="4"/>
    </row>
    <row r="380" spans="1:9">
      <c r="A380" s="4"/>
      <c r="B380" s="4"/>
      <c r="C380" s="4"/>
      <c r="D380" s="4"/>
      <c r="E380" s="6"/>
      <c r="F380" s="6"/>
      <c r="G380" s="4"/>
      <c r="H380" s="4"/>
      <c r="I380" s="4"/>
    </row>
    <row r="381" spans="1:9">
      <c r="A381" s="4"/>
      <c r="B381" s="4"/>
      <c r="C381" s="4"/>
      <c r="D381" s="4"/>
      <c r="E381" s="6"/>
      <c r="F381" s="6"/>
      <c r="G381" s="4"/>
      <c r="H381" s="4"/>
      <c r="I381" s="4"/>
    </row>
    <row r="382" spans="1:9">
      <c r="A382" s="4"/>
      <c r="B382" s="4"/>
      <c r="C382" s="4"/>
      <c r="D382" s="4"/>
      <c r="E382" s="6"/>
      <c r="F382" s="6"/>
      <c r="G382" s="4"/>
      <c r="H382" s="4"/>
      <c r="I382" s="4"/>
    </row>
    <row r="383" spans="1:9">
      <c r="A383" s="4"/>
      <c r="B383" s="4"/>
      <c r="C383" s="4"/>
      <c r="D383" s="4"/>
      <c r="E383" s="6"/>
      <c r="F383" s="6"/>
      <c r="G383" s="4"/>
      <c r="H383" s="4"/>
      <c r="I383" s="4"/>
    </row>
    <row r="384" spans="1:9">
      <c r="A384" s="4"/>
      <c r="B384" s="4"/>
      <c r="C384" s="4"/>
      <c r="D384" s="4"/>
      <c r="E384" s="6"/>
      <c r="F384" s="6"/>
      <c r="G384" s="4"/>
      <c r="H384" s="4"/>
      <c r="I384" s="4"/>
    </row>
    <row r="385" spans="1:9">
      <c r="A385" s="4"/>
      <c r="B385" s="4"/>
      <c r="C385" s="4"/>
      <c r="D385" s="4"/>
      <c r="E385" s="6"/>
      <c r="F385" s="6"/>
      <c r="G385" s="4"/>
      <c r="H385" s="4"/>
      <c r="I385" s="4"/>
    </row>
    <row r="386" spans="1:9">
      <c r="A386" s="4"/>
      <c r="B386" s="4"/>
      <c r="C386" s="4"/>
      <c r="D386" s="4"/>
      <c r="E386" s="6"/>
      <c r="F386" s="6"/>
      <c r="G386" s="4"/>
      <c r="H386" s="4"/>
      <c r="I386" s="4"/>
    </row>
    <row r="387" spans="1:9">
      <c r="A387" s="4"/>
      <c r="B387" s="4"/>
      <c r="C387" s="4"/>
      <c r="D387" s="4"/>
      <c r="E387" s="6"/>
      <c r="F387" s="6"/>
      <c r="G387" s="4"/>
      <c r="H387" s="4"/>
      <c r="I387" s="4"/>
    </row>
    <row r="388" spans="1:9">
      <c r="A388" s="4"/>
      <c r="B388" s="4"/>
      <c r="C388" s="4"/>
      <c r="D388" s="4"/>
      <c r="E388" s="6"/>
      <c r="F388" s="6"/>
      <c r="G388" s="4"/>
      <c r="H388" s="4"/>
      <c r="I388" s="4"/>
    </row>
    <row r="389" spans="1:9">
      <c r="A389" s="4"/>
      <c r="B389" s="4"/>
      <c r="C389" s="4"/>
      <c r="D389" s="4"/>
      <c r="E389" s="6"/>
      <c r="F389" s="6"/>
      <c r="G389" s="4"/>
      <c r="H389" s="4"/>
      <c r="I389" s="4"/>
    </row>
    <row r="390" spans="1:9">
      <c r="A390" s="4"/>
      <c r="B390" s="4"/>
      <c r="C390" s="4"/>
      <c r="D390" s="4"/>
      <c r="E390" s="6"/>
      <c r="F390" s="6"/>
      <c r="G390" s="4"/>
      <c r="H390" s="4"/>
      <c r="I390" s="4"/>
    </row>
    <row r="391" spans="1:9">
      <c r="A391" s="4"/>
      <c r="B391" s="4"/>
      <c r="C391" s="4"/>
      <c r="D391" s="4"/>
      <c r="E391" s="6"/>
      <c r="F391" s="6"/>
      <c r="G391" s="4"/>
      <c r="H391" s="4"/>
      <c r="I391" s="4"/>
    </row>
    <row r="392" spans="1:9">
      <c r="A392" s="4"/>
      <c r="B392" s="4"/>
      <c r="C392" s="4"/>
      <c r="D392" s="4"/>
      <c r="E392" s="6"/>
      <c r="F392" s="6"/>
      <c r="G392" s="4"/>
      <c r="H392" s="4"/>
      <c r="I392" s="4"/>
    </row>
    <row r="393" spans="1:9">
      <c r="A393" s="4"/>
      <c r="B393" s="4"/>
      <c r="C393" s="4"/>
      <c r="D393" s="4"/>
      <c r="E393" s="6"/>
      <c r="F393" s="6"/>
      <c r="G393" s="4"/>
      <c r="H393" s="4"/>
      <c r="I393" s="4"/>
    </row>
    <row r="394" spans="1:9">
      <c r="A394" s="4"/>
      <c r="B394" s="4"/>
      <c r="C394" s="4"/>
      <c r="D394" s="4"/>
      <c r="E394" s="6"/>
      <c r="F394" s="6"/>
      <c r="G394" s="4"/>
      <c r="H394" s="4"/>
      <c r="I394" s="4"/>
    </row>
    <row r="395" spans="1:9">
      <c r="A395" s="4"/>
      <c r="B395" s="4"/>
      <c r="C395" s="4"/>
      <c r="D395" s="4"/>
      <c r="E395" s="6"/>
      <c r="F395" s="6"/>
      <c r="G395" s="4"/>
      <c r="H395" s="4"/>
      <c r="I395" s="4"/>
    </row>
    <row r="396" spans="1:9">
      <c r="A396" s="4"/>
      <c r="B396" s="4"/>
      <c r="C396" s="4"/>
      <c r="D396" s="4"/>
      <c r="E396" s="6"/>
      <c r="F396" s="6"/>
      <c r="G396" s="4"/>
      <c r="H396" s="4"/>
      <c r="I396" s="4"/>
    </row>
    <row r="397" spans="1:9">
      <c r="A397" s="4"/>
      <c r="B397" s="4"/>
      <c r="C397" s="4"/>
      <c r="D397" s="4"/>
      <c r="E397" s="6"/>
      <c r="F397" s="6"/>
      <c r="G397" s="4"/>
      <c r="H397" s="4"/>
      <c r="I397" s="4"/>
    </row>
    <row r="398" spans="1:9">
      <c r="A398" s="4"/>
      <c r="B398" s="4"/>
      <c r="C398" s="4"/>
      <c r="D398" s="4"/>
      <c r="E398" s="6"/>
      <c r="F398" s="6"/>
      <c r="G398" s="4"/>
      <c r="H398" s="4"/>
      <c r="I398" s="4"/>
    </row>
    <row r="399" spans="1:9">
      <c r="A399" s="4"/>
      <c r="B399" s="4"/>
      <c r="C399" s="4"/>
      <c r="D399" s="4"/>
      <c r="E399" s="6"/>
      <c r="F399" s="6"/>
      <c r="G399" s="4"/>
      <c r="H399" s="4"/>
      <c r="I399" s="4"/>
    </row>
    <row r="400" spans="1:9">
      <c r="A400" s="4"/>
      <c r="B400" s="4"/>
      <c r="C400" s="4"/>
      <c r="D400" s="4"/>
      <c r="E400" s="6"/>
      <c r="F400" s="6"/>
      <c r="G400" s="4"/>
      <c r="H400" s="4"/>
      <c r="I400" s="4"/>
    </row>
    <row r="401" spans="1:9">
      <c r="A401" s="4"/>
      <c r="B401" s="4"/>
      <c r="C401" s="4"/>
      <c r="D401" s="4"/>
      <c r="E401" s="6"/>
      <c r="F401" s="6"/>
      <c r="G401" s="4"/>
      <c r="H401" s="4"/>
      <c r="I401" s="4"/>
    </row>
    <row r="402" spans="1:9">
      <c r="A402" s="4"/>
      <c r="B402" s="4"/>
      <c r="C402" s="4"/>
      <c r="D402" s="4"/>
      <c r="E402" s="6"/>
      <c r="F402" s="6"/>
      <c r="G402" s="4"/>
      <c r="H402" s="4"/>
      <c r="I402" s="4"/>
    </row>
    <row r="403" spans="1:9">
      <c r="A403" s="4"/>
      <c r="B403" s="4"/>
      <c r="C403" s="4"/>
      <c r="D403" s="4"/>
      <c r="E403" s="6"/>
      <c r="F403" s="6"/>
      <c r="G403" s="4"/>
      <c r="H403" s="4"/>
      <c r="I403" s="4"/>
    </row>
    <row r="404" spans="1:9">
      <c r="A404" s="4"/>
      <c r="B404" s="4"/>
      <c r="C404" s="4"/>
      <c r="D404" s="4"/>
      <c r="E404" s="6"/>
      <c r="F404" s="6"/>
      <c r="G404" s="4"/>
      <c r="H404" s="4"/>
      <c r="I404" s="4"/>
    </row>
    <row r="405" spans="1:9">
      <c r="A405" s="4"/>
      <c r="B405" s="4"/>
      <c r="C405" s="4"/>
      <c r="D405" s="4"/>
      <c r="E405" s="6"/>
      <c r="F405" s="6"/>
      <c r="G405" s="4"/>
      <c r="H405" s="4"/>
      <c r="I405" s="4"/>
    </row>
    <row r="406" spans="1:9">
      <c r="A406" s="4"/>
      <c r="B406" s="4"/>
      <c r="C406" s="4"/>
      <c r="D406" s="4"/>
      <c r="E406" s="6"/>
      <c r="F406" s="6"/>
      <c r="G406" s="4"/>
      <c r="H406" s="4"/>
      <c r="I406" s="4"/>
    </row>
    <row r="407" spans="1:9">
      <c r="A407" s="4"/>
      <c r="B407" s="4"/>
      <c r="C407" s="4"/>
      <c r="D407" s="4"/>
      <c r="E407" s="6"/>
      <c r="F407" s="6"/>
      <c r="G407" s="4"/>
      <c r="H407" s="4"/>
      <c r="I407" s="4"/>
    </row>
    <row r="408" spans="1:9">
      <c r="A408" s="4"/>
      <c r="B408" s="4"/>
      <c r="C408" s="4"/>
      <c r="D408" s="4"/>
      <c r="E408" s="6"/>
      <c r="F408" s="6"/>
      <c r="G408" s="4"/>
      <c r="H408" s="4"/>
      <c r="I408" s="4"/>
    </row>
    <row r="409" spans="1:9">
      <c r="A409" s="4"/>
      <c r="B409" s="4"/>
      <c r="C409" s="4"/>
      <c r="D409" s="4"/>
      <c r="E409" s="6"/>
      <c r="F409" s="6"/>
      <c r="G409" s="4"/>
      <c r="H409" s="4"/>
      <c r="I409" s="4"/>
    </row>
    <row r="410" spans="1:9">
      <c r="A410" s="4"/>
      <c r="B410" s="4"/>
      <c r="C410" s="4"/>
      <c r="D410" s="4"/>
      <c r="E410" s="6"/>
      <c r="F410" s="6"/>
      <c r="G410" s="4"/>
      <c r="H410" s="4"/>
      <c r="I410" s="4"/>
    </row>
    <row r="411" spans="1:9">
      <c r="A411" s="4"/>
      <c r="B411" s="4"/>
      <c r="C411" s="4"/>
      <c r="D411" s="4"/>
      <c r="E411" s="6"/>
      <c r="F411" s="6"/>
      <c r="G411" s="4"/>
      <c r="H411" s="4"/>
      <c r="I411" s="4"/>
    </row>
    <row r="412" spans="1:9">
      <c r="A412" s="4"/>
      <c r="B412" s="4"/>
      <c r="C412" s="4"/>
      <c r="D412" s="4"/>
      <c r="E412" s="6"/>
      <c r="F412" s="6"/>
      <c r="G412" s="4"/>
      <c r="H412" s="4"/>
      <c r="I412" s="4"/>
    </row>
    <row r="413" spans="1:9">
      <c r="A413" s="4"/>
      <c r="B413" s="4"/>
      <c r="C413" s="4"/>
      <c r="D413" s="4"/>
      <c r="E413" s="6"/>
      <c r="F413" s="6"/>
      <c r="G413" s="4"/>
      <c r="H413" s="4"/>
      <c r="I413" s="4"/>
    </row>
    <row r="414" spans="1:9">
      <c r="A414" s="4"/>
      <c r="B414" s="4"/>
      <c r="C414" s="4"/>
      <c r="D414" s="4"/>
      <c r="E414" s="6"/>
      <c r="F414" s="6"/>
      <c r="G414" s="4"/>
      <c r="H414" s="4"/>
      <c r="I414" s="4"/>
    </row>
    <row r="415" spans="1:9">
      <c r="A415" s="4"/>
      <c r="B415" s="4"/>
      <c r="C415" s="4"/>
      <c r="D415" s="4"/>
      <c r="E415" s="6"/>
      <c r="F415" s="6"/>
      <c r="G415" s="4"/>
      <c r="H415" s="4"/>
      <c r="I415" s="4"/>
    </row>
    <row r="416" spans="1:9">
      <c r="A416" s="4"/>
      <c r="B416" s="4"/>
      <c r="C416" s="4"/>
      <c r="D416" s="4"/>
      <c r="E416" s="6"/>
      <c r="F416" s="6"/>
      <c r="G416" s="4"/>
      <c r="H416" s="4"/>
      <c r="I416" s="4"/>
    </row>
    <row r="417" spans="1:9">
      <c r="A417" s="4"/>
      <c r="B417" s="4"/>
      <c r="C417" s="4"/>
      <c r="D417" s="4"/>
      <c r="E417" s="6"/>
      <c r="F417" s="6"/>
      <c r="G417" s="4"/>
      <c r="H417" s="4"/>
      <c r="I417" s="4"/>
    </row>
    <row r="418" spans="1:9">
      <c r="A418" s="4"/>
      <c r="B418" s="4"/>
      <c r="C418" s="4"/>
      <c r="D418" s="4"/>
      <c r="E418" s="6"/>
      <c r="F418" s="6"/>
      <c r="G418" s="4"/>
      <c r="H418" s="4"/>
      <c r="I418" s="4"/>
    </row>
    <row r="419" spans="1:9">
      <c r="A419" s="4"/>
      <c r="B419" s="4"/>
      <c r="C419" s="4"/>
      <c r="D419" s="4"/>
      <c r="E419" s="6"/>
      <c r="F419" s="6"/>
      <c r="G419" s="4"/>
      <c r="H419" s="4"/>
      <c r="I419" s="4"/>
    </row>
    <row r="420" spans="1:9">
      <c r="A420" s="4"/>
      <c r="B420" s="4"/>
      <c r="C420" s="4"/>
      <c r="D420" s="4"/>
      <c r="E420" s="6"/>
      <c r="F420" s="6"/>
      <c r="G420" s="4"/>
      <c r="H420" s="4"/>
      <c r="I420" s="4"/>
    </row>
    <row r="421" spans="1:9">
      <c r="A421" s="4"/>
      <c r="B421" s="4"/>
      <c r="C421" s="4"/>
      <c r="D421" s="4"/>
      <c r="E421" s="6"/>
      <c r="F421" s="6"/>
      <c r="G421" s="4"/>
      <c r="H421" s="4"/>
      <c r="I421" s="4"/>
    </row>
    <row r="422" spans="1:9">
      <c r="A422" s="4"/>
      <c r="B422" s="4"/>
      <c r="C422" s="4"/>
      <c r="D422" s="4"/>
      <c r="E422" s="6"/>
      <c r="F422" s="6"/>
      <c r="G422" s="4"/>
      <c r="H422" s="4"/>
      <c r="I422" s="4"/>
    </row>
    <row r="423" spans="1:9">
      <c r="A423" s="4"/>
      <c r="B423" s="4"/>
      <c r="C423" s="4"/>
      <c r="D423" s="4"/>
      <c r="E423" s="6"/>
      <c r="F423" s="6"/>
      <c r="G423" s="4"/>
      <c r="H423" s="4"/>
      <c r="I423" s="4"/>
    </row>
    <row r="424" spans="1:9">
      <c r="A424" s="4"/>
      <c r="B424" s="4"/>
      <c r="C424" s="4"/>
      <c r="D424" s="4"/>
      <c r="E424" s="6"/>
      <c r="F424" s="6"/>
      <c r="G424" s="4"/>
      <c r="H424" s="4"/>
      <c r="I424" s="4"/>
    </row>
    <row r="425" spans="1:9">
      <c r="A425" s="4"/>
      <c r="B425" s="4"/>
      <c r="C425" s="4"/>
      <c r="D425" s="4"/>
      <c r="E425" s="6"/>
      <c r="F425" s="6"/>
      <c r="G425" s="4"/>
      <c r="H425" s="4"/>
      <c r="I425" s="4"/>
    </row>
    <row r="426" spans="1:9">
      <c r="A426" s="4"/>
      <c r="B426" s="4"/>
      <c r="C426" s="4"/>
      <c r="D426" s="4"/>
      <c r="E426" s="6"/>
      <c r="F426" s="6"/>
      <c r="G426" s="4"/>
      <c r="H426" s="4"/>
      <c r="I426" s="4"/>
    </row>
    <row r="427" spans="1:9">
      <c r="A427" s="4"/>
      <c r="B427" s="4"/>
      <c r="C427" s="4"/>
      <c r="D427" s="4"/>
      <c r="E427" s="6"/>
      <c r="F427" s="6"/>
      <c r="G427" s="4"/>
      <c r="H427" s="4"/>
      <c r="I427" s="4"/>
    </row>
    <row r="428" spans="1:9">
      <c r="A428" s="4"/>
      <c r="B428" s="4"/>
      <c r="C428" s="4"/>
      <c r="D428" s="4"/>
      <c r="E428" s="6"/>
      <c r="F428" s="6"/>
      <c r="G428" s="4"/>
      <c r="H428" s="4"/>
      <c r="I428" s="4"/>
    </row>
    <row r="429" spans="1:9">
      <c r="A429" s="4"/>
      <c r="B429" s="4"/>
      <c r="C429" s="4"/>
      <c r="D429" s="4"/>
      <c r="E429" s="6"/>
      <c r="F429" s="6"/>
      <c r="G429" s="4"/>
      <c r="H429" s="4"/>
      <c r="I429" s="4"/>
    </row>
    <row r="430" spans="1:9">
      <c r="A430" s="4"/>
      <c r="B430" s="4"/>
      <c r="C430" s="4"/>
      <c r="D430" s="4"/>
      <c r="E430" s="6"/>
      <c r="F430" s="6"/>
      <c r="G430" s="4"/>
      <c r="H430" s="4"/>
      <c r="I430" s="4"/>
    </row>
    <row r="431" spans="1:9">
      <c r="A431" s="4"/>
      <c r="B431" s="4"/>
      <c r="C431" s="4"/>
      <c r="D431" s="4"/>
      <c r="E431" s="6"/>
      <c r="F431" s="6"/>
      <c r="G431" s="4"/>
      <c r="H431" s="4"/>
      <c r="I431" s="4"/>
    </row>
    <row r="432" spans="1:9">
      <c r="A432" s="4"/>
      <c r="B432" s="4"/>
      <c r="C432" s="4"/>
      <c r="D432" s="4"/>
      <c r="E432" s="6"/>
      <c r="F432" s="6"/>
      <c r="G432" s="4"/>
      <c r="H432" s="4"/>
      <c r="I432" s="4"/>
    </row>
    <row r="433" spans="1:9">
      <c r="A433" s="4"/>
      <c r="B433" s="4"/>
      <c r="C433" s="4"/>
      <c r="D433" s="4"/>
      <c r="E433" s="6"/>
      <c r="F433" s="6"/>
      <c r="G433" s="4"/>
      <c r="H433" s="4"/>
      <c r="I433" s="4"/>
    </row>
    <row r="434" spans="1:9">
      <c r="A434" s="4"/>
      <c r="B434" s="4"/>
      <c r="C434" s="4"/>
      <c r="D434" s="4"/>
      <c r="E434" s="6"/>
      <c r="F434" s="6"/>
      <c r="G434" s="4"/>
      <c r="H434" s="4"/>
      <c r="I434" s="4"/>
    </row>
    <row r="435" spans="1:9">
      <c r="A435" s="4"/>
      <c r="B435" s="4"/>
      <c r="C435" s="4"/>
      <c r="D435" s="4"/>
      <c r="E435" s="6"/>
      <c r="F435" s="6"/>
      <c r="G435" s="4"/>
      <c r="H435" s="4"/>
      <c r="I435" s="4"/>
    </row>
    <row r="436" spans="1:9">
      <c r="A436" s="4"/>
      <c r="B436" s="4"/>
      <c r="C436" s="4"/>
      <c r="D436" s="4"/>
      <c r="E436" s="6"/>
      <c r="F436" s="6"/>
      <c r="G436" s="4"/>
      <c r="H436" s="4"/>
      <c r="I436" s="4"/>
    </row>
    <row r="437" spans="1:9">
      <c r="A437" s="4"/>
      <c r="B437" s="4"/>
      <c r="C437" s="4"/>
      <c r="D437" s="4"/>
      <c r="E437" s="6"/>
      <c r="F437" s="6"/>
      <c r="G437" s="4"/>
      <c r="H437" s="4"/>
      <c r="I437" s="4"/>
    </row>
    <row r="438" spans="1:9">
      <c r="A438" s="4"/>
      <c r="B438" s="4"/>
      <c r="C438" s="4"/>
      <c r="D438" s="4"/>
      <c r="E438" s="6"/>
      <c r="F438" s="6"/>
      <c r="G438" s="4"/>
      <c r="H438" s="4"/>
      <c r="I438" s="4"/>
    </row>
    <row r="439" spans="1:9">
      <c r="A439" s="4"/>
      <c r="B439" s="4"/>
      <c r="C439" s="4"/>
      <c r="D439" s="4"/>
      <c r="E439" s="6"/>
      <c r="F439" s="6"/>
      <c r="G439" s="4"/>
      <c r="H439" s="4"/>
      <c r="I439" s="4"/>
    </row>
    <row r="440" spans="1:9">
      <c r="A440" s="4"/>
      <c r="B440" s="4"/>
      <c r="C440" s="4"/>
      <c r="D440" s="4"/>
      <c r="E440" s="6"/>
      <c r="F440" s="6"/>
      <c r="G440" s="4"/>
      <c r="H440" s="4"/>
      <c r="I440" s="4"/>
    </row>
    <row r="441" spans="1:9">
      <c r="A441" s="4"/>
      <c r="B441" s="4"/>
      <c r="C441" s="4"/>
      <c r="D441" s="4"/>
      <c r="E441" s="6"/>
      <c r="F441" s="6"/>
      <c r="G441" s="4"/>
      <c r="H441" s="4"/>
      <c r="I441" s="4"/>
    </row>
    <row r="442" spans="1:9">
      <c r="A442" s="4"/>
      <c r="B442" s="4"/>
      <c r="C442" s="4"/>
      <c r="D442" s="4"/>
      <c r="E442" s="6"/>
      <c r="F442" s="6"/>
      <c r="G442" s="4"/>
      <c r="H442" s="4"/>
      <c r="I442" s="4"/>
    </row>
    <row r="443" spans="1:9">
      <c r="A443" s="4"/>
      <c r="B443" s="4"/>
      <c r="C443" s="4"/>
      <c r="D443" s="4"/>
      <c r="E443" s="6"/>
      <c r="F443" s="6"/>
      <c r="G443" s="4"/>
      <c r="H443" s="4"/>
      <c r="I443" s="4"/>
    </row>
    <row r="444" spans="1:9">
      <c r="A444" s="4"/>
      <c r="B444" s="4"/>
      <c r="C444" s="4"/>
      <c r="D444" s="4"/>
      <c r="E444" s="6"/>
      <c r="F444" s="6"/>
      <c r="G444" s="4"/>
      <c r="H444" s="4"/>
      <c r="I444" s="4"/>
    </row>
    <row r="445" spans="1:9">
      <c r="A445" s="4"/>
      <c r="B445" s="4"/>
      <c r="C445" s="4"/>
      <c r="D445" s="4"/>
      <c r="E445" s="6"/>
      <c r="F445" s="6"/>
      <c r="G445" s="4"/>
      <c r="H445" s="4"/>
      <c r="I445" s="4"/>
    </row>
    <row r="446" spans="1:9">
      <c r="A446" s="4"/>
      <c r="B446" s="4"/>
      <c r="C446" s="4"/>
      <c r="D446" s="4"/>
      <c r="E446" s="6"/>
      <c r="F446" s="6"/>
      <c r="G446" s="4"/>
      <c r="H446" s="4"/>
      <c r="I446" s="4"/>
    </row>
    <row r="447" spans="1:9">
      <c r="A447" s="4"/>
      <c r="B447" s="4"/>
      <c r="C447" s="4"/>
      <c r="D447" s="4"/>
      <c r="E447" s="6"/>
      <c r="F447" s="6"/>
      <c r="G447" s="4"/>
      <c r="H447" s="4"/>
      <c r="I447" s="4"/>
    </row>
    <row r="448" spans="1:9">
      <c r="A448" s="4"/>
      <c r="B448" s="4"/>
      <c r="C448" s="4"/>
      <c r="D448" s="4"/>
      <c r="E448" s="6"/>
      <c r="F448" s="6"/>
      <c r="G448" s="4"/>
      <c r="H448" s="4"/>
      <c r="I448" s="4"/>
    </row>
    <row r="449" spans="1:9">
      <c r="A449" s="4"/>
      <c r="B449" s="4"/>
      <c r="C449" s="4"/>
      <c r="D449" s="4"/>
      <c r="E449" s="6"/>
      <c r="F449" s="6"/>
      <c r="G449" s="4"/>
      <c r="H449" s="4"/>
      <c r="I449" s="4"/>
    </row>
    <row r="450" spans="1:9">
      <c r="A450" s="4"/>
      <c r="B450" s="4"/>
      <c r="C450" s="4"/>
      <c r="D450" s="4"/>
      <c r="E450" s="6"/>
      <c r="F450" s="6"/>
      <c r="G450" s="4"/>
      <c r="H450" s="4"/>
      <c r="I450" s="4"/>
    </row>
    <row r="451" spans="1:9">
      <c r="A451" s="4"/>
      <c r="B451" s="4"/>
      <c r="C451" s="4"/>
      <c r="D451" s="4"/>
      <c r="E451" s="6"/>
      <c r="F451" s="6"/>
      <c r="G451" s="4"/>
      <c r="H451" s="4"/>
      <c r="I451" s="4"/>
    </row>
    <row r="452" spans="1:9">
      <c r="A452" s="4"/>
      <c r="B452" s="4"/>
      <c r="C452" s="4"/>
      <c r="D452" s="4"/>
      <c r="E452" s="6"/>
      <c r="F452" s="6"/>
      <c r="G452" s="4"/>
      <c r="H452" s="4"/>
      <c r="I452" s="4"/>
    </row>
    <row r="453" spans="1:9">
      <c r="A453" s="4"/>
      <c r="B453" s="4"/>
      <c r="C453" s="4"/>
      <c r="D453" s="4"/>
      <c r="E453" s="6"/>
      <c r="F453" s="6"/>
      <c r="G453" s="4"/>
      <c r="H453" s="4"/>
      <c r="I453" s="4"/>
    </row>
    <row r="454" spans="1:9">
      <c r="A454" s="4"/>
      <c r="B454" s="4"/>
      <c r="C454" s="4"/>
      <c r="D454" s="4"/>
      <c r="E454" s="6"/>
      <c r="F454" s="6"/>
      <c r="G454" s="4"/>
      <c r="H454" s="4"/>
      <c r="I454" s="4"/>
    </row>
    <row r="455" spans="1:9">
      <c r="A455" s="4"/>
      <c r="B455" s="4"/>
      <c r="C455" s="4"/>
      <c r="D455" s="4"/>
      <c r="E455" s="6"/>
      <c r="F455" s="6"/>
      <c r="G455" s="4"/>
      <c r="H455" s="4"/>
      <c r="I455" s="4"/>
    </row>
    <row r="456" spans="1:9">
      <c r="A456" s="4"/>
      <c r="B456" s="4"/>
      <c r="C456" s="4"/>
      <c r="D456" s="4"/>
      <c r="E456" s="6"/>
      <c r="F456" s="6"/>
      <c r="G456" s="4"/>
      <c r="H456" s="4"/>
      <c r="I456" s="4"/>
    </row>
    <row r="457" spans="1:9">
      <c r="A457" s="4"/>
      <c r="B457" s="4"/>
      <c r="C457" s="4"/>
      <c r="D457" s="4"/>
      <c r="E457" s="6"/>
      <c r="F457" s="6"/>
      <c r="G457" s="4"/>
      <c r="H457" s="4"/>
      <c r="I457" s="4"/>
    </row>
    <row r="458" spans="1:9">
      <c r="A458" s="4"/>
      <c r="B458" s="4"/>
      <c r="C458" s="4"/>
      <c r="D458" s="4"/>
      <c r="E458" s="6"/>
      <c r="F458" s="6"/>
      <c r="G458" s="4"/>
      <c r="H458" s="4"/>
      <c r="I458" s="4"/>
    </row>
    <row r="459" spans="1:9">
      <c r="A459" s="4"/>
      <c r="B459" s="4"/>
      <c r="C459" s="4"/>
      <c r="D459" s="4"/>
      <c r="E459" s="6"/>
      <c r="F459" s="6"/>
      <c r="G459" s="4"/>
      <c r="H459" s="4"/>
      <c r="I459" s="4"/>
    </row>
    <row r="460" spans="1:9">
      <c r="A460" s="4"/>
      <c r="B460" s="4"/>
      <c r="C460" s="4"/>
      <c r="D460" s="4"/>
      <c r="E460" s="6"/>
      <c r="F460" s="6"/>
      <c r="G460" s="4"/>
      <c r="H460" s="4"/>
      <c r="I460" s="4"/>
    </row>
    <row r="461" spans="1:9">
      <c r="A461" s="4"/>
      <c r="B461" s="4"/>
      <c r="C461" s="4"/>
      <c r="D461" s="4"/>
      <c r="E461" s="6"/>
      <c r="F461" s="6"/>
      <c r="G461" s="4"/>
      <c r="H461" s="4"/>
      <c r="I461" s="4"/>
    </row>
    <row r="462" spans="1:9">
      <c r="A462" s="4"/>
      <c r="B462" s="4"/>
      <c r="C462" s="4"/>
      <c r="D462" s="4"/>
      <c r="E462" s="6"/>
      <c r="F462" s="6"/>
      <c r="G462" s="4"/>
      <c r="H462" s="4"/>
      <c r="I462" s="4"/>
    </row>
    <row r="463" spans="1:9">
      <c r="A463" s="4"/>
      <c r="B463" s="4"/>
      <c r="C463" s="4"/>
      <c r="D463" s="4"/>
      <c r="E463" s="6"/>
      <c r="F463" s="6"/>
      <c r="G463" s="4"/>
      <c r="H463" s="4"/>
      <c r="I463" s="4"/>
    </row>
    <row r="464" spans="1:9">
      <c r="A464" s="4"/>
      <c r="B464" s="4"/>
      <c r="C464" s="4"/>
      <c r="D464" s="4"/>
      <c r="E464" s="6"/>
      <c r="F464" s="6"/>
      <c r="G464" s="4"/>
      <c r="H464" s="4"/>
      <c r="I464" s="4"/>
    </row>
    <row r="465" spans="1:9">
      <c r="A465" s="4"/>
      <c r="B465" s="4"/>
      <c r="C465" s="4"/>
      <c r="D465" s="4"/>
      <c r="E465" s="6"/>
      <c r="F465" s="6"/>
      <c r="G465" s="4"/>
      <c r="H465" s="4"/>
      <c r="I465" s="4"/>
    </row>
    <row r="466" spans="1:9">
      <c r="A466" s="4"/>
      <c r="B466" s="4"/>
      <c r="C466" s="4"/>
      <c r="D466" s="4"/>
      <c r="E466" s="6"/>
      <c r="F466" s="6"/>
      <c r="G466" s="4"/>
      <c r="H466" s="4"/>
      <c r="I466" s="4"/>
    </row>
    <row r="467" spans="1:9">
      <c r="A467" s="4"/>
      <c r="B467" s="4"/>
      <c r="C467" s="4"/>
      <c r="D467" s="4"/>
      <c r="E467" s="6"/>
      <c r="F467" s="6"/>
      <c r="G467" s="4"/>
      <c r="H467" s="4"/>
      <c r="I467" s="4"/>
    </row>
    <row r="468" spans="1:9">
      <c r="A468" s="4"/>
      <c r="B468" s="4"/>
      <c r="C468" s="4"/>
      <c r="D468" s="4"/>
      <c r="E468" s="6"/>
      <c r="F468" s="6"/>
      <c r="G468" s="4"/>
      <c r="H468" s="4"/>
      <c r="I468" s="4"/>
    </row>
    <row r="469" spans="1:9">
      <c r="A469" s="4"/>
      <c r="B469" s="4"/>
      <c r="C469" s="4"/>
      <c r="D469" s="4"/>
      <c r="E469" s="6"/>
      <c r="F469" s="6"/>
      <c r="G469" s="4"/>
      <c r="H469" s="4"/>
      <c r="I469" s="4"/>
    </row>
    <row r="470" spans="1:9">
      <c r="A470" s="4"/>
      <c r="B470" s="4"/>
      <c r="C470" s="4"/>
      <c r="D470" s="4"/>
      <c r="E470" s="6"/>
      <c r="F470" s="6"/>
      <c r="G470" s="4"/>
      <c r="H470" s="4"/>
      <c r="I470" s="4"/>
    </row>
    <row r="471" spans="1:9">
      <c r="A471" s="4"/>
      <c r="B471" s="4"/>
      <c r="C471" s="4"/>
      <c r="D471" s="4"/>
      <c r="E471" s="6"/>
      <c r="F471" s="6"/>
      <c r="G471" s="4"/>
      <c r="H471" s="4"/>
      <c r="I471" s="4"/>
    </row>
    <row r="472" spans="1:9">
      <c r="A472" s="4"/>
      <c r="B472" s="4"/>
      <c r="C472" s="4"/>
      <c r="D472" s="4"/>
      <c r="E472" s="6"/>
      <c r="F472" s="6"/>
      <c r="G472" s="4"/>
      <c r="H472" s="4"/>
      <c r="I472" s="4"/>
    </row>
    <row r="473" spans="1:9">
      <c r="A473" s="4"/>
      <c r="B473" s="4"/>
      <c r="C473" s="4"/>
      <c r="D473" s="4"/>
      <c r="E473" s="6"/>
      <c r="F473" s="6"/>
      <c r="G473" s="4"/>
      <c r="H473" s="4"/>
      <c r="I473" s="4"/>
    </row>
    <row r="474" spans="1:9">
      <c r="A474" s="4"/>
      <c r="B474" s="4"/>
      <c r="C474" s="4"/>
      <c r="D474" s="4"/>
      <c r="E474" s="6"/>
      <c r="F474" s="6"/>
      <c r="G474" s="4"/>
      <c r="H474" s="4"/>
      <c r="I474" s="4"/>
    </row>
    <row r="475" spans="1:9">
      <c r="A475" s="4"/>
      <c r="B475" s="4"/>
      <c r="C475" s="4"/>
      <c r="D475" s="4"/>
      <c r="E475" s="6"/>
      <c r="F475" s="6"/>
      <c r="G475" s="4"/>
      <c r="H475" s="4"/>
      <c r="I475" s="4"/>
    </row>
    <row r="476" spans="1:9">
      <c r="A476" s="4"/>
      <c r="B476" s="4"/>
      <c r="C476" s="4"/>
      <c r="D476" s="4"/>
      <c r="E476" s="6"/>
      <c r="F476" s="6"/>
      <c r="G476" s="4"/>
      <c r="H476" s="4"/>
      <c r="I476" s="4"/>
    </row>
    <row r="477" spans="1:9">
      <c r="A477" s="4"/>
      <c r="B477" s="4"/>
      <c r="C477" s="4"/>
      <c r="D477" s="4"/>
      <c r="E477" s="6"/>
      <c r="F477" s="6"/>
      <c r="G477" s="4"/>
      <c r="H477" s="4"/>
      <c r="I477" s="4"/>
    </row>
    <row r="478" spans="1:9">
      <c r="A478" s="4"/>
      <c r="B478" s="4"/>
      <c r="C478" s="4"/>
      <c r="D478" s="4"/>
      <c r="E478" s="6"/>
      <c r="F478" s="6"/>
      <c r="G478" s="4"/>
      <c r="H478" s="4"/>
      <c r="I478" s="4"/>
    </row>
    <row r="479" spans="1:9">
      <c r="A479" s="4"/>
      <c r="B479" s="4"/>
      <c r="C479" s="4"/>
      <c r="D479" s="4"/>
      <c r="E479" s="6"/>
      <c r="F479" s="6"/>
      <c r="G479" s="4"/>
      <c r="H479" s="4"/>
      <c r="I479" s="4"/>
    </row>
    <row r="480" spans="1:9">
      <c r="A480" s="4"/>
      <c r="B480" s="4"/>
      <c r="C480" s="4"/>
      <c r="D480" s="4"/>
      <c r="E480" s="6"/>
      <c r="F480" s="6"/>
      <c r="G480" s="4"/>
      <c r="H480" s="4"/>
      <c r="I480" s="4"/>
    </row>
    <row r="481" spans="1:9">
      <c r="A481" s="4"/>
      <c r="B481" s="4"/>
      <c r="C481" s="4"/>
      <c r="D481" s="4"/>
      <c r="E481" s="6"/>
      <c r="F481" s="6"/>
      <c r="G481" s="4"/>
      <c r="H481" s="4"/>
      <c r="I481" s="4"/>
    </row>
    <row r="482" spans="1:9">
      <c r="A482" s="4"/>
      <c r="B482" s="4"/>
      <c r="C482" s="4"/>
      <c r="D482" s="4"/>
      <c r="E482" s="6"/>
      <c r="F482" s="6"/>
      <c r="G482" s="4"/>
      <c r="H482" s="4"/>
      <c r="I482" s="4"/>
    </row>
    <row r="483" spans="1:9">
      <c r="A483" s="4"/>
      <c r="B483" s="4"/>
      <c r="C483" s="4"/>
      <c r="D483" s="4"/>
      <c r="E483" s="6"/>
      <c r="F483" s="6"/>
      <c r="G483" s="4"/>
      <c r="H483" s="4"/>
      <c r="I483" s="4"/>
    </row>
    <row r="484" spans="1:9">
      <c r="A484" s="4"/>
      <c r="B484" s="4"/>
      <c r="C484" s="4"/>
      <c r="D484" s="4"/>
      <c r="E484" s="6"/>
      <c r="F484" s="6"/>
      <c r="G484" s="4"/>
      <c r="H484" s="4"/>
      <c r="I484" s="4"/>
    </row>
    <row r="485" spans="1:9">
      <c r="A485" s="4"/>
      <c r="B485" s="4"/>
      <c r="C485" s="4"/>
      <c r="D485" s="4"/>
      <c r="E485" s="6"/>
      <c r="F485" s="6"/>
      <c r="G485" s="4"/>
      <c r="H485" s="4"/>
      <c r="I485" s="4"/>
    </row>
    <row r="486" spans="1:9">
      <c r="A486" s="4"/>
      <c r="B486" s="4"/>
      <c r="C486" s="4"/>
      <c r="D486" s="4"/>
      <c r="E486" s="6"/>
      <c r="F486" s="6"/>
      <c r="G486" s="4"/>
      <c r="H486" s="4"/>
      <c r="I486" s="4"/>
    </row>
    <row r="487" spans="1:9">
      <c r="A487" s="4"/>
      <c r="B487" s="4"/>
      <c r="C487" s="4"/>
      <c r="D487" s="4"/>
      <c r="E487" s="6"/>
      <c r="F487" s="6"/>
      <c r="G487" s="4"/>
      <c r="H487" s="4"/>
      <c r="I487" s="4"/>
    </row>
    <row r="488" spans="1:9">
      <c r="A488" s="4"/>
      <c r="B488" s="4"/>
      <c r="C488" s="4"/>
      <c r="D488" s="4"/>
      <c r="E488" s="6"/>
      <c r="F488" s="6"/>
      <c r="G488" s="4"/>
      <c r="H488" s="4"/>
      <c r="I488" s="4"/>
    </row>
    <row r="489" spans="1:9">
      <c r="A489" s="4"/>
      <c r="B489" s="4"/>
      <c r="C489" s="4"/>
      <c r="D489" s="4"/>
      <c r="E489" s="6"/>
      <c r="F489" s="6"/>
      <c r="G489" s="4"/>
      <c r="H489" s="4"/>
      <c r="I489" s="4"/>
    </row>
    <row r="490" spans="1:9">
      <c r="A490" s="4"/>
      <c r="B490" s="4"/>
      <c r="C490" s="4"/>
      <c r="D490" s="4"/>
      <c r="E490" s="6"/>
      <c r="F490" s="6"/>
      <c r="G490" s="4"/>
      <c r="H490" s="4"/>
      <c r="I490" s="4"/>
    </row>
    <row r="491" spans="1:9">
      <c r="A491" s="4"/>
      <c r="B491" s="4"/>
      <c r="C491" s="4"/>
      <c r="D491" s="4"/>
      <c r="E491" s="6"/>
      <c r="F491" s="6"/>
      <c r="G491" s="4"/>
      <c r="H491" s="4"/>
      <c r="I491" s="4"/>
    </row>
    <row r="492" spans="1:9">
      <c r="A492" s="4"/>
      <c r="B492" s="4"/>
      <c r="C492" s="4"/>
      <c r="D492" s="4"/>
      <c r="E492" s="6"/>
      <c r="F492" s="6"/>
      <c r="G492" s="4"/>
      <c r="H492" s="4"/>
      <c r="I492" s="4"/>
    </row>
    <row r="493" spans="1:9">
      <c r="A493" s="4"/>
      <c r="B493" s="4"/>
      <c r="C493" s="4"/>
      <c r="D493" s="4"/>
      <c r="E493" s="6"/>
      <c r="F493" s="6"/>
      <c r="G493" s="4"/>
      <c r="H493" s="4"/>
      <c r="I493" s="4"/>
    </row>
    <row r="494" spans="1:9">
      <c r="A494" s="4"/>
      <c r="B494" s="4"/>
      <c r="C494" s="4"/>
      <c r="D494" s="4"/>
      <c r="E494" s="6"/>
      <c r="F494" s="6"/>
      <c r="G494" s="4"/>
      <c r="H494" s="4"/>
      <c r="I494" s="4"/>
    </row>
    <row r="495" spans="1:9">
      <c r="A495" s="4"/>
      <c r="B495" s="4"/>
      <c r="C495" s="4"/>
      <c r="D495" s="4"/>
      <c r="E495" s="6"/>
      <c r="F495" s="6"/>
      <c r="G495" s="4"/>
      <c r="H495" s="4"/>
      <c r="I495" s="4"/>
    </row>
    <row r="496" spans="1:9">
      <c r="A496" s="4"/>
      <c r="B496" s="4"/>
      <c r="C496" s="4"/>
      <c r="D496" s="4"/>
      <c r="E496" s="6"/>
      <c r="F496" s="6"/>
      <c r="G496" s="4"/>
      <c r="H496" s="4"/>
      <c r="I496" s="4"/>
    </row>
  </sheetData>
  <sheetProtection password="CC2F" sheet="1" objects="1" scenarios="1" formatCells="0" formatColumns="0" formatRows="0" insertColumns="0" insertRows="0" insertHyperlinks="0" deleteColumns="0" deleteRows="0" sort="0" autoFilter="0" pivotTables="0"/>
  <mergeCells count="6">
    <mergeCell ref="B3:F3"/>
    <mergeCell ref="E4:F4"/>
    <mergeCell ref="B4:D4"/>
    <mergeCell ref="H78:M78"/>
    <mergeCell ref="H5:O5"/>
    <mergeCell ref="G3:G5"/>
  </mergeCells>
  <hyperlinks>
    <hyperlink ref="G3:G5" r:id="rId1" display="Сторожук Юрий Raschet.info"/>
  </hyperlinks>
  <pageMargins left="0.7" right="0.7" top="0.75" bottom="0.75" header="0.3" footer="0.3"/>
  <pageSetup paperSize="9" orientation="portrait" verticalDpi="0" r:id="rId2"/>
  <drawing r:id="rId3"/>
  <legacyDrawing r:id="rId4"/>
  <oleObjects>
    <oleObject progId="Equation.3" shapeId="1047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B2:B30"/>
  <sheetViews>
    <sheetView zoomScale="85" zoomScaleNormal="85" workbookViewId="0">
      <selection activeCell="AA22" sqref="AA22"/>
    </sheetView>
  </sheetViews>
  <sheetFormatPr defaultRowHeight="15"/>
  <cols>
    <col min="1" max="1" width="5" customWidth="1"/>
  </cols>
  <sheetData>
    <row r="2" spans="2:2">
      <c r="B2" t="s">
        <v>13</v>
      </c>
    </row>
    <row r="3" spans="2:2">
      <c r="B3" t="s">
        <v>14</v>
      </c>
    </row>
    <row r="4" spans="2:2">
      <c r="B4" t="s">
        <v>15</v>
      </c>
    </row>
    <row r="6" spans="2:2">
      <c r="B6" t="s">
        <v>16</v>
      </c>
    </row>
    <row r="7" spans="2:2">
      <c r="B7" t="s">
        <v>17</v>
      </c>
    </row>
    <row r="8" spans="2:2">
      <c r="B8" t="s">
        <v>18</v>
      </c>
    </row>
    <row r="9" spans="2:2">
      <c r="B9" t="s">
        <v>19</v>
      </c>
    </row>
    <row r="10" spans="2:2">
      <c r="B10" t="s">
        <v>20</v>
      </c>
    </row>
    <row r="11" spans="2:2">
      <c r="B11" t="s">
        <v>21</v>
      </c>
    </row>
    <row r="12" spans="2:2">
      <c r="B12" t="s">
        <v>22</v>
      </c>
    </row>
    <row r="13" spans="2:2">
      <c r="B13" t="s">
        <v>23</v>
      </c>
    </row>
    <row r="14" spans="2:2">
      <c r="B14" t="s">
        <v>24</v>
      </c>
    </row>
    <row r="15" spans="2:2">
      <c r="B15" t="s">
        <v>25</v>
      </c>
    </row>
    <row r="16" spans="2:2">
      <c r="B16" t="s">
        <v>26</v>
      </c>
    </row>
    <row r="17" spans="2:2">
      <c r="B17" t="s">
        <v>27</v>
      </c>
    </row>
    <row r="18" spans="2:2">
      <c r="B18" t="s">
        <v>28</v>
      </c>
    </row>
    <row r="19" spans="2:2">
      <c r="B19" t="s">
        <v>29</v>
      </c>
    </row>
    <row r="20" spans="2:2">
      <c r="B20" t="s">
        <v>30</v>
      </c>
    </row>
    <row r="21" spans="2:2">
      <c r="B21" t="s">
        <v>31</v>
      </c>
    </row>
    <row r="22" spans="2:2">
      <c r="B22" t="s">
        <v>32</v>
      </c>
    </row>
    <row r="23" spans="2:2">
      <c r="B23" t="s">
        <v>33</v>
      </c>
    </row>
    <row r="24" spans="2:2">
      <c r="B24" t="s">
        <v>34</v>
      </c>
    </row>
    <row r="25" spans="2:2">
      <c r="B25" t="s">
        <v>35</v>
      </c>
    </row>
    <row r="26" spans="2:2">
      <c r="B26" t="s">
        <v>36</v>
      </c>
    </row>
    <row r="28" spans="2:2">
      <c r="B28" t="s">
        <v>37</v>
      </c>
    </row>
    <row r="29" spans="2:2">
      <c r="B29" t="s">
        <v>38</v>
      </c>
    </row>
    <row r="30" spans="2:2">
      <c r="B30" t="s">
        <v>39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Расчет</vt:lpstr>
      <vt:lpstr>Справка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sasha</dc:creator>
  <cp:lastModifiedBy>Ильдар</cp:lastModifiedBy>
  <dcterms:created xsi:type="dcterms:W3CDTF">2017-01-17T13:54:43Z</dcterms:created>
  <dcterms:modified xsi:type="dcterms:W3CDTF">2018-10-31T23:18:57Z</dcterms:modified>
</cp:coreProperties>
</file>